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Stavební úpravy" sheetId="3" r:id="rId3"/>
    <sheet name="D.1.3.1 - Vytápění, VZT" sheetId="4" r:id="rId4"/>
    <sheet name="D.1.3.2 - Silnoproudá ele..." sheetId="5" r:id="rId5"/>
    <sheet name="VRN - Vedlejší rozpočtové..." sheetId="6" r:id="rId6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Bourací práce'!$C$134:$K$376</definedName>
    <definedName name="_xlnm.Print_Area" localSheetId="1">'01 - Bourací práce'!$C$4:$J$41,'01 - Bourací práce'!$C$50:$J$76,'01 - Bourací práce'!$C$82:$J$114,'01 - Bourací práce'!$C$120:$J$376</definedName>
    <definedName name="_xlnm.Print_Titles" localSheetId="1">'01 - Bourací práce'!$134:$134</definedName>
    <definedName name="_xlnm._FilterDatabase" localSheetId="2" hidden="1">'02 - Stavební úpravy'!$C$135:$K$640</definedName>
    <definedName name="_xlnm.Print_Area" localSheetId="2">'02 - Stavební úpravy'!$C$4:$J$41,'02 - Stavební úpravy'!$C$50:$J$76,'02 - Stavební úpravy'!$C$82:$J$115,'02 - Stavební úpravy'!$C$121:$J$640</definedName>
    <definedName name="_xlnm.Print_Titles" localSheetId="2">'02 - Stavební úpravy'!$135:$135</definedName>
    <definedName name="_xlnm._FilterDatabase" localSheetId="3" hidden="1">'D.1.3.1 - Vytápění, VZT'!$C$127:$K$250</definedName>
    <definedName name="_xlnm.Print_Area" localSheetId="3">'D.1.3.1 - Vytápění, VZT'!$C$4:$J$41,'D.1.3.1 - Vytápění, VZT'!$C$50:$J$76,'D.1.3.1 - Vytápění, VZT'!$C$82:$J$107,'D.1.3.1 - Vytápění, VZT'!$C$113:$J$250</definedName>
    <definedName name="_xlnm.Print_Titles" localSheetId="3">'D.1.3.1 - Vytápění, VZT'!$127:$127</definedName>
    <definedName name="_xlnm._FilterDatabase" localSheetId="4" hidden="1">'D.1.3.2 - Silnoproudá ele...'!$C$123:$K$154</definedName>
    <definedName name="_xlnm.Print_Area" localSheetId="4">'D.1.3.2 - Silnoproudá ele...'!$C$4:$J$41,'D.1.3.2 - Silnoproudá ele...'!$C$50:$J$76,'D.1.3.2 - Silnoproudá ele...'!$C$82:$J$103,'D.1.3.2 - Silnoproudá ele...'!$C$109:$J$154</definedName>
    <definedName name="_xlnm.Print_Titles" localSheetId="4">'D.1.3.2 - Silnoproudá ele...'!$123:$123</definedName>
    <definedName name="_xlnm._FilterDatabase" localSheetId="5" hidden="1">'VRN - Vedlejší rozpočtové...'!$C$120:$K$147</definedName>
    <definedName name="_xlnm.Print_Area" localSheetId="5">'VRN - Vedlejší rozpočtové...'!$C$4:$J$39,'VRN - Vedlejší rozpočtové...'!$C$50:$J$76,'VRN - Vedlejší rozpočtové...'!$C$82:$J$102,'VRN - Vedlejší rozpočtové...'!$C$108:$J$147</definedName>
    <definedName name="_xlnm.Print_Titles" localSheetId="5">'VRN - Vedlejší rozpočtové...'!$120:$120</definedName>
  </definedNames>
  <calcPr/>
</workbook>
</file>

<file path=xl/calcChain.xml><?xml version="1.0" encoding="utf-8"?>
<calcChain xmlns="http://schemas.openxmlformats.org/spreadsheetml/2006/main">
  <c i="6" l="1" r="J37"/>
  <c r="J36"/>
  <c i="1" r="AY101"/>
  <c i="6" r="J35"/>
  <c i="1" r="AX101"/>
  <c i="6"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T130"/>
  <c r="R131"/>
  <c r="R130"/>
  <c r="P131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5" r="J39"/>
  <c r="J38"/>
  <c i="1" r="AY100"/>
  <c i="5" r="J37"/>
  <c i="1" r="AX100"/>
  <c i="5"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118"/>
  <c r="E7"/>
  <c r="E85"/>
  <c i="4" r="J39"/>
  <c r="J38"/>
  <c i="1" r="AY99"/>
  <c i="4" r="J37"/>
  <c i="1" r="AX99"/>
  <c i="4"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94"/>
  <c r="J19"/>
  <c r="J14"/>
  <c r="J122"/>
  <c r="E7"/>
  <c r="E116"/>
  <c i="3" r="J39"/>
  <c r="J38"/>
  <c i="1" r="AY97"/>
  <c i="3" r="J37"/>
  <c i="1" r="AX97"/>
  <c i="3" r="BI637"/>
  <c r="BH637"/>
  <c r="BG637"/>
  <c r="BF637"/>
  <c r="T637"/>
  <c r="R637"/>
  <c r="P637"/>
  <c r="BI633"/>
  <c r="BH633"/>
  <c r="BG633"/>
  <c r="BF633"/>
  <c r="T633"/>
  <c r="R633"/>
  <c r="P633"/>
  <c r="BI624"/>
  <c r="BH624"/>
  <c r="BG624"/>
  <c r="BF624"/>
  <c r="T624"/>
  <c r="T610"/>
  <c r="R624"/>
  <c r="R610"/>
  <c r="P624"/>
  <c r="P610"/>
  <c r="BI616"/>
  <c r="BH616"/>
  <c r="BG616"/>
  <c r="BF616"/>
  <c r="T616"/>
  <c r="R616"/>
  <c r="P616"/>
  <c r="BI614"/>
  <c r="BH614"/>
  <c r="BG614"/>
  <c r="BF614"/>
  <c r="T614"/>
  <c r="R614"/>
  <c r="P614"/>
  <c r="BI611"/>
  <c r="BH611"/>
  <c r="BG611"/>
  <c r="BF611"/>
  <c r="T611"/>
  <c r="R611"/>
  <c r="P611"/>
  <c r="BI609"/>
  <c r="BH609"/>
  <c r="BG609"/>
  <c r="BF609"/>
  <c r="T609"/>
  <c r="R609"/>
  <c r="P609"/>
  <c r="BI603"/>
  <c r="BH603"/>
  <c r="BG603"/>
  <c r="BF603"/>
  <c r="T603"/>
  <c r="R603"/>
  <c r="P603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8"/>
  <c r="BH588"/>
  <c r="BG588"/>
  <c r="BF588"/>
  <c r="T588"/>
  <c r="R588"/>
  <c r="P588"/>
  <c r="BI586"/>
  <c r="BH586"/>
  <c r="BG586"/>
  <c r="BF586"/>
  <c r="T586"/>
  <c r="R586"/>
  <c r="P586"/>
  <c r="BI582"/>
  <c r="BH582"/>
  <c r="BG582"/>
  <c r="BF582"/>
  <c r="T582"/>
  <c r="R582"/>
  <c r="P582"/>
  <c r="BI580"/>
  <c r="BH580"/>
  <c r="BG580"/>
  <c r="BF580"/>
  <c r="T580"/>
  <c r="R580"/>
  <c r="P580"/>
  <c r="BI577"/>
  <c r="BH577"/>
  <c r="BG577"/>
  <c r="BF577"/>
  <c r="T577"/>
  <c r="R577"/>
  <c r="P577"/>
  <c r="BI574"/>
  <c r="BH574"/>
  <c r="BG574"/>
  <c r="BF574"/>
  <c r="T574"/>
  <c r="R574"/>
  <c r="P574"/>
  <c r="BI570"/>
  <c r="BH570"/>
  <c r="BG570"/>
  <c r="BF570"/>
  <c r="T570"/>
  <c r="R570"/>
  <c r="P570"/>
  <c r="BI569"/>
  <c r="BH569"/>
  <c r="BG569"/>
  <c r="BF569"/>
  <c r="T569"/>
  <c r="R569"/>
  <c r="P569"/>
  <c r="BI566"/>
  <c r="BH566"/>
  <c r="BG566"/>
  <c r="BF566"/>
  <c r="T566"/>
  <c r="R566"/>
  <c r="P566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57"/>
  <c r="BH557"/>
  <c r="BG557"/>
  <c r="BF557"/>
  <c r="T557"/>
  <c r="R557"/>
  <c r="P557"/>
  <c r="BI555"/>
  <c r="BH555"/>
  <c r="BG555"/>
  <c r="BF555"/>
  <c r="T555"/>
  <c r="R555"/>
  <c r="P555"/>
  <c r="BI552"/>
  <c r="BH552"/>
  <c r="BG552"/>
  <c r="BF552"/>
  <c r="T552"/>
  <c r="R552"/>
  <c r="P552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30"/>
  <c r="BH530"/>
  <c r="BG530"/>
  <c r="BF530"/>
  <c r="T530"/>
  <c r="R530"/>
  <c r="P530"/>
  <c r="BI529"/>
  <c r="BH529"/>
  <c r="BG529"/>
  <c r="BF529"/>
  <c r="T529"/>
  <c r="R529"/>
  <c r="P529"/>
  <c r="BI526"/>
  <c r="BH526"/>
  <c r="BG526"/>
  <c r="BF526"/>
  <c r="T526"/>
  <c r="R526"/>
  <c r="P526"/>
  <c r="BI525"/>
  <c r="BH525"/>
  <c r="BG525"/>
  <c r="BF525"/>
  <c r="T525"/>
  <c r="R525"/>
  <c r="P525"/>
  <c r="BI522"/>
  <c r="BH522"/>
  <c r="BG522"/>
  <c r="BF522"/>
  <c r="T522"/>
  <c r="R522"/>
  <c r="P522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4"/>
  <c r="BH474"/>
  <c r="BG474"/>
  <c r="BF474"/>
  <c r="T474"/>
  <c r="R474"/>
  <c r="P474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5"/>
  <c r="BH455"/>
  <c r="BG455"/>
  <c r="BF455"/>
  <c r="T455"/>
  <c r="R455"/>
  <c r="P455"/>
  <c r="BI452"/>
  <c r="BH452"/>
  <c r="BG452"/>
  <c r="BF452"/>
  <c r="T452"/>
  <c r="R452"/>
  <c r="P452"/>
  <c r="BI451"/>
  <c r="BH451"/>
  <c r="BG451"/>
  <c r="BF451"/>
  <c r="T451"/>
  <c r="R451"/>
  <c r="P451"/>
  <c r="BI448"/>
  <c r="BH448"/>
  <c r="BG448"/>
  <c r="BF448"/>
  <c r="T448"/>
  <c r="R448"/>
  <c r="P448"/>
  <c r="BI444"/>
  <c r="BH444"/>
  <c r="BG444"/>
  <c r="BF444"/>
  <c r="T444"/>
  <c r="R444"/>
  <c r="P444"/>
  <c r="BI442"/>
  <c r="BH442"/>
  <c r="BG442"/>
  <c r="BF442"/>
  <c r="T442"/>
  <c r="R442"/>
  <c r="P442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T395"/>
  <c r="R396"/>
  <c r="R395"/>
  <c r="P396"/>
  <c r="P395"/>
  <c r="BI392"/>
  <c r="BH392"/>
  <c r="BG392"/>
  <c r="BF392"/>
  <c r="T392"/>
  <c r="R392"/>
  <c r="P392"/>
  <c r="BI389"/>
  <c r="BH389"/>
  <c r="BG389"/>
  <c r="BF389"/>
  <c r="T389"/>
  <c r="R389"/>
  <c r="P389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08"/>
  <c r="BH308"/>
  <c r="BG308"/>
  <c r="BF308"/>
  <c r="T308"/>
  <c r="R308"/>
  <c r="P308"/>
  <c r="BI298"/>
  <c r="BH298"/>
  <c r="BG298"/>
  <c r="BF298"/>
  <c r="T298"/>
  <c r="R298"/>
  <c r="P298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4"/>
  <c r="BH144"/>
  <c r="BG144"/>
  <c r="BF144"/>
  <c r="T144"/>
  <c r="R144"/>
  <c r="P144"/>
  <c r="BI139"/>
  <c r="BH139"/>
  <c r="BG139"/>
  <c r="BF139"/>
  <c r="T139"/>
  <c r="T138"/>
  <c r="R139"/>
  <c r="R138"/>
  <c r="P139"/>
  <c r="P138"/>
  <c r="J133"/>
  <c r="J132"/>
  <c r="F132"/>
  <c r="F130"/>
  <c r="E128"/>
  <c r="J94"/>
  <c r="J93"/>
  <c r="F93"/>
  <c r="F91"/>
  <c r="E89"/>
  <c r="J20"/>
  <c r="E20"/>
  <c r="F133"/>
  <c r="J19"/>
  <c r="J14"/>
  <c r="J130"/>
  <c r="E7"/>
  <c r="E85"/>
  <c i="2" r="J39"/>
  <c r="J38"/>
  <c i="1" r="AY96"/>
  <c i="2" r="J37"/>
  <c i="1" r="AX96"/>
  <c i="2" r="BI372"/>
  <c r="BH372"/>
  <c r="BG372"/>
  <c r="BF372"/>
  <c r="T372"/>
  <c r="R372"/>
  <c r="P372"/>
  <c r="BI366"/>
  <c r="BH366"/>
  <c r="BG366"/>
  <c r="BF366"/>
  <c r="T366"/>
  <c r="R366"/>
  <c r="P366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T344"/>
  <c r="R345"/>
  <c r="R344"/>
  <c r="P345"/>
  <c r="P344"/>
  <c r="BI337"/>
  <c r="BH337"/>
  <c r="BG337"/>
  <c r="BF337"/>
  <c r="T337"/>
  <c r="R337"/>
  <c r="P337"/>
  <c r="BI334"/>
  <c r="BH334"/>
  <c r="BG334"/>
  <c r="BF334"/>
  <c r="T334"/>
  <c r="R334"/>
  <c r="P334"/>
  <c r="BI322"/>
  <c r="BH322"/>
  <c r="BG322"/>
  <c r="BF322"/>
  <c r="T322"/>
  <c r="R322"/>
  <c r="P322"/>
  <c r="BI319"/>
  <c r="BH319"/>
  <c r="BG319"/>
  <c r="BF319"/>
  <c r="T319"/>
  <c r="R319"/>
  <c r="P319"/>
  <c r="BI305"/>
  <c r="BH305"/>
  <c r="BG305"/>
  <c r="BF305"/>
  <c r="T305"/>
  <c r="R305"/>
  <c r="P305"/>
  <c r="BI301"/>
  <c r="BH301"/>
  <c r="BG301"/>
  <c r="BF301"/>
  <c r="T301"/>
  <c r="R301"/>
  <c r="P301"/>
  <c r="BI294"/>
  <c r="BH294"/>
  <c r="BG294"/>
  <c r="BF294"/>
  <c r="T294"/>
  <c r="R294"/>
  <c r="P294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3"/>
  <c r="BH253"/>
  <c r="BG253"/>
  <c r="BF253"/>
  <c r="T253"/>
  <c r="T252"/>
  <c r="R253"/>
  <c r="R252"/>
  <c r="P253"/>
  <c r="P252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T236"/>
  <c r="R237"/>
  <c r="R236"/>
  <c r="P237"/>
  <c r="P236"/>
  <c r="BI231"/>
  <c r="BH231"/>
  <c r="BG231"/>
  <c r="BF231"/>
  <c r="T231"/>
  <c r="T230"/>
  <c r="R231"/>
  <c r="R230"/>
  <c r="P231"/>
  <c r="P230"/>
  <c r="BI227"/>
  <c r="BH227"/>
  <c r="BG227"/>
  <c r="BF227"/>
  <c r="T227"/>
  <c r="T226"/>
  <c r="R227"/>
  <c r="R226"/>
  <c r="P227"/>
  <c r="P226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195"/>
  <c r="BH195"/>
  <c r="BG195"/>
  <c r="BF195"/>
  <c r="T195"/>
  <c r="R195"/>
  <c r="P195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J132"/>
  <c r="J131"/>
  <c r="F131"/>
  <c r="F129"/>
  <c r="E127"/>
  <c r="J94"/>
  <c r="J93"/>
  <c r="F93"/>
  <c r="F91"/>
  <c r="E89"/>
  <c r="J20"/>
  <c r="E20"/>
  <c r="F132"/>
  <c r="J19"/>
  <c r="J14"/>
  <c r="J91"/>
  <c r="E7"/>
  <c r="E123"/>
  <c i="1" r="L90"/>
  <c r="AM90"/>
  <c r="AM89"/>
  <c r="L89"/>
  <c r="AM87"/>
  <c r="L87"/>
  <c r="L85"/>
  <c r="L84"/>
  <c i="2" r="BK180"/>
  <c r="J253"/>
  <c r="BK163"/>
  <c r="J222"/>
  <c r="J366"/>
  <c r="BK322"/>
  <c r="J231"/>
  <c r="BK218"/>
  <c r="BK237"/>
  <c r="J322"/>
  <c r="J259"/>
  <c r="BK138"/>
  <c r="J218"/>
  <c i="3" r="J588"/>
  <c r="BK544"/>
  <c r="J399"/>
  <c r="BK167"/>
  <c r="BK574"/>
  <c r="BK490"/>
  <c r="J353"/>
  <c r="BK580"/>
  <c r="J522"/>
  <c r="J459"/>
  <c r="J273"/>
  <c r="J611"/>
  <c r="BK522"/>
  <c r="J442"/>
  <c r="J213"/>
  <c r="J609"/>
  <c r="J519"/>
  <c r="J427"/>
  <c r="J356"/>
  <c r="BK196"/>
  <c r="J586"/>
  <c r="BK526"/>
  <c r="BK474"/>
  <c r="J392"/>
  <c r="BK198"/>
  <c r="J371"/>
  <c r="BK273"/>
  <c r="BK154"/>
  <c r="J580"/>
  <c r="J497"/>
  <c r="BK419"/>
  <c r="BK170"/>
  <c i="4" r="J155"/>
  <c r="J173"/>
  <c r="J197"/>
  <c r="J142"/>
  <c r="BK131"/>
  <c r="J220"/>
  <c r="J145"/>
  <c r="J194"/>
  <c r="BK220"/>
  <c r="J137"/>
  <c i="5" r="J133"/>
  <c r="BK154"/>
  <c i="6" r="BK138"/>
  <c r="BK141"/>
  <c i="2" r="J195"/>
  <c r="BK281"/>
  <c r="BK177"/>
  <c r="J294"/>
  <c r="J204"/>
  <c r="BK366"/>
  <c r="BK267"/>
  <c r="BK241"/>
  <c r="J319"/>
  <c r="BK160"/>
  <c r="J241"/>
  <c r="BK263"/>
  <c r="BK142"/>
  <c i="3" r="J546"/>
  <c r="J452"/>
  <c r="J308"/>
  <c r="BK595"/>
  <c r="J499"/>
  <c r="BK409"/>
  <c r="J263"/>
  <c r="J574"/>
  <c r="BK497"/>
  <c r="J384"/>
  <c r="J595"/>
  <c r="J508"/>
  <c r="J416"/>
  <c r="J345"/>
  <c r="J167"/>
  <c r="J570"/>
  <c r="BK512"/>
  <c r="J424"/>
  <c r="J333"/>
  <c r="J210"/>
  <c r="BK598"/>
  <c r="BK564"/>
  <c r="BK504"/>
  <c r="BK429"/>
  <c r="BK269"/>
  <c r="J404"/>
  <c r="BK353"/>
  <c r="J144"/>
  <c r="J526"/>
  <c r="J436"/>
  <c r="BK345"/>
  <c i="4" r="BK226"/>
  <c r="J217"/>
  <c r="BK152"/>
  <c r="J236"/>
  <c r="BK236"/>
  <c r="BK164"/>
  <c r="BK185"/>
  <c r="J211"/>
  <c r="J162"/>
  <c i="5" r="BK133"/>
  <c r="J154"/>
  <c r="BK139"/>
  <c i="6" r="J145"/>
  <c r="J127"/>
  <c i="2" r="BK204"/>
  <c r="BK146"/>
  <c r="J337"/>
  <c r="BK220"/>
  <c r="J157"/>
  <c r="BK353"/>
  <c r="BK285"/>
  <c r="J177"/>
  <c r="J208"/>
  <c r="BK174"/>
  <c r="BK278"/>
  <c r="J227"/>
  <c r="BK294"/>
  <c r="J146"/>
  <c i="3" r="J562"/>
  <c r="J468"/>
  <c r="BK371"/>
  <c r="BK174"/>
  <c r="J555"/>
  <c r="BK455"/>
  <c r="J198"/>
  <c r="BK592"/>
  <c r="J502"/>
  <c r="BK448"/>
  <c r="J349"/>
  <c r="J170"/>
  <c r="J566"/>
  <c r="J487"/>
  <c r="BK389"/>
  <c r="J277"/>
  <c r="BK157"/>
  <c r="J582"/>
  <c r="BK494"/>
  <c r="BK416"/>
  <c r="BK261"/>
  <c r="BK178"/>
  <c r="BK563"/>
  <c r="BK508"/>
  <c r="BK424"/>
  <c r="BK333"/>
  <c r="BK459"/>
  <c r="BK384"/>
  <c r="J288"/>
  <c r="J637"/>
  <c r="BK548"/>
  <c r="BK465"/>
  <c r="BK223"/>
  <c i="4" r="BK217"/>
  <c r="J233"/>
  <c r="BK167"/>
  <c r="J167"/>
  <c r="BK223"/>
  <c r="BK230"/>
  <c r="J214"/>
  <c r="J152"/>
  <c r="J208"/>
  <c r="J230"/>
  <c r="BK149"/>
  <c i="5" r="J150"/>
  <c r="J130"/>
  <c r="BK151"/>
  <c i="6" r="J138"/>
  <c r="J135"/>
  <c i="2" r="J160"/>
  <c r="BK227"/>
  <c r="BK171"/>
  <c r="J237"/>
  <c r="J180"/>
  <c r="J356"/>
  <c r="BK288"/>
  <c r="J184"/>
  <c r="BK221"/>
  <c r="BK219"/>
  <c r="J345"/>
  <c r="J263"/>
  <c r="BK154"/>
  <c r="BK208"/>
  <c i="3" r="J569"/>
  <c r="J494"/>
  <c r="J380"/>
  <c r="BK210"/>
  <c r="BK582"/>
  <c r="BK517"/>
  <c r="J448"/>
  <c r="J365"/>
  <c r="J181"/>
  <c r="J530"/>
  <c r="J474"/>
  <c r="J389"/>
  <c r="BK200"/>
  <c r="J592"/>
  <c r="BK499"/>
  <c r="BK368"/>
  <c r="J223"/>
  <c r="BK144"/>
  <c r="J564"/>
  <c r="BK433"/>
  <c r="BK396"/>
  <c r="J200"/>
  <c r="J577"/>
  <c r="BK519"/>
  <c r="BK442"/>
  <c r="J359"/>
  <c r="BK217"/>
  <c r="BK399"/>
  <c r="BK308"/>
  <c r="J633"/>
  <c r="J490"/>
  <c r="J377"/>
  <c r="J217"/>
  <c i="4" r="BK197"/>
  <c r="BK188"/>
  <c r="BK194"/>
  <c r="BK137"/>
  <c r="BK182"/>
  <c r="BK211"/>
  <c r="BK214"/>
  <c r="BK159"/>
  <c r="BK173"/>
  <c i="5" r="J144"/>
  <c i="6" r="BK135"/>
  <c r="BK131"/>
  <c i="2" r="BK259"/>
  <c r="BK334"/>
  <c r="J188"/>
  <c r="BK305"/>
  <c r="BK214"/>
  <c r="J372"/>
  <c r="J349"/>
  <c r="J246"/>
  <c r="BK345"/>
  <c r="J281"/>
  <c r="J142"/>
  <c r="BK215"/>
  <c r="BK231"/>
  <c i="1" r="AS98"/>
  <c i="3" r="BK438"/>
  <c r="J220"/>
  <c r="BK570"/>
  <c r="J481"/>
  <c r="BK427"/>
  <c r="J341"/>
  <c r="BK609"/>
  <c r="BK510"/>
  <c r="BK392"/>
  <c r="J269"/>
  <c r="BK616"/>
  <c r="J510"/>
  <c r="J429"/>
  <c r="BK284"/>
  <c r="J160"/>
  <c r="BK562"/>
  <c r="BK481"/>
  <c r="BK380"/>
  <c r="BK220"/>
  <c r="J163"/>
  <c r="BK529"/>
  <c r="BK444"/>
  <c r="J368"/>
  <c r="J265"/>
  <c r="J396"/>
  <c r="BK362"/>
  <c r="J196"/>
  <c r="BK603"/>
  <c r="BK487"/>
  <c r="BK298"/>
  <c i="4" r="J159"/>
  <c r="J200"/>
  <c r="BK191"/>
  <c r="BK162"/>
  <c r="BK176"/>
  <c r="J179"/>
  <c r="J164"/>
  <c r="J191"/>
  <c r="J131"/>
  <c i="5" r="J139"/>
  <c r="J127"/>
  <c r="BK136"/>
  <c i="6" r="BK145"/>
  <c r="BK124"/>
  <c i="2" r="J166"/>
  <c r="J285"/>
  <c r="BK195"/>
  <c r="BK319"/>
  <c r="J219"/>
  <c r="BK372"/>
  <c r="J353"/>
  <c r="BK274"/>
  <c r="J151"/>
  <c r="J305"/>
  <c r="BK166"/>
  <c r="J274"/>
  <c r="BK184"/>
  <c r="BK301"/>
  <c r="J213"/>
  <c i="3" r="BK586"/>
  <c r="J525"/>
  <c r="J444"/>
  <c r="BK356"/>
  <c r="BK139"/>
  <c r="J504"/>
  <c r="J451"/>
  <c r="J267"/>
  <c r="BK611"/>
  <c r="J548"/>
  <c r="J478"/>
  <c r="BK406"/>
  <c r="BK288"/>
  <c r="BK546"/>
  <c r="J409"/>
  <c r="BK337"/>
  <c r="BK188"/>
  <c r="J139"/>
  <c r="J563"/>
  <c r="J484"/>
  <c r="BK414"/>
  <c r="BK213"/>
  <c r="J157"/>
  <c r="J552"/>
  <c r="J438"/>
  <c r="BK341"/>
  <c r="BK184"/>
  <c r="BK365"/>
  <c r="BK163"/>
  <c r="BK525"/>
  <c r="J406"/>
  <c r="BK267"/>
  <c i="4" r="J140"/>
  <c r="BK170"/>
  <c r="BK179"/>
  <c r="BK200"/>
  <c r="J185"/>
  <c r="J223"/>
  <c r="BK208"/>
  <c r="BK247"/>
  <c r="J149"/>
  <c r="J205"/>
  <c i="5" r="J136"/>
  <c r="BK150"/>
  <c r="BK147"/>
  <c i="6" r="BK127"/>
  <c r="J131"/>
  <c i="2" r="J334"/>
  <c r="J278"/>
  <c r="BK151"/>
  <c r="J215"/>
  <c r="BK356"/>
  <c r="J301"/>
  <c r="J220"/>
  <c r="BK253"/>
  <c r="BK337"/>
  <c r="J171"/>
  <c r="J267"/>
  <c r="J174"/>
  <c r="BK222"/>
  <c i="3" r="J624"/>
  <c r="BK521"/>
  <c r="BK359"/>
  <c r="J603"/>
  <c r="BK552"/>
  <c r="BK478"/>
  <c r="BK402"/>
  <c r="BK624"/>
  <c r="BK569"/>
  <c r="BK484"/>
  <c r="J414"/>
  <c r="BK263"/>
  <c r="BK577"/>
  <c r="J465"/>
  <c r="J362"/>
  <c r="J178"/>
  <c r="BK633"/>
  <c r="BK557"/>
  <c r="BK468"/>
  <c r="BK265"/>
  <c r="J184"/>
  <c r="J557"/>
  <c r="J512"/>
  <c r="BK404"/>
  <c r="J280"/>
  <c r="BK377"/>
  <c r="J188"/>
  <c r="J616"/>
  <c r="BK502"/>
  <c r="BK451"/>
  <c r="BK181"/>
  <c i="4" r="J170"/>
  <c r="J226"/>
  <c r="BK134"/>
  <c r="BK155"/>
  <c r="J182"/>
  <c r="J243"/>
  <c r="BK140"/>
  <c r="BK243"/>
  <c r="J188"/>
  <c r="J134"/>
  <c i="5" r="J147"/>
  <c r="BK130"/>
  <c i="6" r="J141"/>
  <c i="2" r="BK157"/>
  <c r="BK213"/>
  <c r="J154"/>
  <c r="BK246"/>
  <c r="J163"/>
  <c r="BK349"/>
  <c r="J138"/>
  <c r="BK188"/>
  <c r="J214"/>
  <c r="J288"/>
  <c r="J221"/>
  <c i="1" r="AS95"/>
  <c i="3" r="BK555"/>
  <c r="J419"/>
  <c r="BK280"/>
  <c r="BK588"/>
  <c r="J544"/>
  <c r="BK436"/>
  <c r="BK277"/>
  <c r="BK614"/>
  <c r="BK566"/>
  <c r="J433"/>
  <c r="J298"/>
  <c r="BK637"/>
  <c r="J529"/>
  <c r="BK452"/>
  <c r="BK349"/>
  <c r="J174"/>
  <c r="J598"/>
  <c r="J521"/>
  <c r="J462"/>
  <c r="J284"/>
  <c r="J154"/>
  <c r="BK530"/>
  <c r="BK462"/>
  <c r="J374"/>
  <c r="J261"/>
  <c r="J402"/>
  <c r="J337"/>
  <c r="BK160"/>
  <c r="J614"/>
  <c r="J517"/>
  <c r="J455"/>
  <c r="BK374"/>
  <c i="4" r="BK233"/>
  <c r="BK142"/>
  <c r="J176"/>
  <c r="BK205"/>
  <c r="BK145"/>
  <c r="BK239"/>
  <c r="J239"/>
  <c r="BK202"/>
  <c r="J247"/>
  <c r="J202"/>
  <c i="5" r="BK144"/>
  <c r="J151"/>
  <c r="BK127"/>
  <c i="6" r="J124"/>
  <c i="2" l="1" r="P170"/>
  <c r="T240"/>
  <c r="T225"/>
  <c r="T304"/>
  <c i="3" r="R143"/>
  <c r="P405"/>
  <c r="P397"/>
  <c r="P428"/>
  <c r="BK511"/>
  <c r="J511"/>
  <c r="J110"/>
  <c r="R581"/>
  <c r="P632"/>
  <c i="4" r="R136"/>
  <c i="2" r="R137"/>
  <c r="R212"/>
  <c r="P240"/>
  <c r="P225"/>
  <c r="BK304"/>
  <c r="J304"/>
  <c r="J111"/>
  <c i="3" r="P352"/>
  <c r="BK405"/>
  <c r="J405"/>
  <c r="J106"/>
  <c r="T428"/>
  <c r="P511"/>
  <c r="T581"/>
  <c r="R632"/>
  <c i="4" r="BK136"/>
  <c r="J136"/>
  <c r="J101"/>
  <c r="R141"/>
  <c r="T201"/>
  <c r="R242"/>
  <c i="5" r="P126"/>
  <c r="P125"/>
  <c i="2" r="R170"/>
  <c r="R240"/>
  <c r="R225"/>
  <c r="R304"/>
  <c i="3" r="P143"/>
  <c r="P137"/>
  <c r="BK398"/>
  <c r="J398"/>
  <c r="J105"/>
  <c r="BK443"/>
  <c r="J443"/>
  <c r="J108"/>
  <c r="R511"/>
  <c r="P581"/>
  <c r="BK632"/>
  <c r="J632"/>
  <c r="J114"/>
  <c i="4" r="T130"/>
  <c r="T141"/>
  <c r="P201"/>
  <c r="P242"/>
  <c i="5" r="R143"/>
  <c r="R142"/>
  <c i="2" r="T137"/>
  <c r="P212"/>
  <c r="T258"/>
  <c r="T293"/>
  <c r="R348"/>
  <c i="3" r="BK143"/>
  <c r="J143"/>
  <c r="J101"/>
  <c r="R352"/>
  <c r="R405"/>
  <c r="R428"/>
  <c r="T511"/>
  <c r="R565"/>
  <c i="4" r="P130"/>
  <c r="P141"/>
  <c r="BK201"/>
  <c r="J201"/>
  <c r="J104"/>
  <c r="T229"/>
  <c i="5" r="R126"/>
  <c r="R125"/>
  <c r="R124"/>
  <c i="2" r="BK170"/>
  <c r="J170"/>
  <c r="J101"/>
  <c r="BK240"/>
  <c r="J240"/>
  <c r="J107"/>
  <c r="P304"/>
  <c i="4" r="P136"/>
  <c r="P163"/>
  <c r="BK229"/>
  <c r="J229"/>
  <c r="J105"/>
  <c r="T242"/>
  <c i="5" r="T143"/>
  <c r="T142"/>
  <c i="2" r="BK137"/>
  <c r="J137"/>
  <c r="J100"/>
  <c r="T212"/>
  <c r="R258"/>
  <c r="BK293"/>
  <c r="J293"/>
  <c r="J110"/>
  <c r="P348"/>
  <c i="3" r="T143"/>
  <c r="T137"/>
  <c r="T405"/>
  <c r="T443"/>
  <c r="R498"/>
  <c r="BK581"/>
  <c r="J581"/>
  <c r="J112"/>
  <c i="4" r="R130"/>
  <c r="BK163"/>
  <c r="J163"/>
  <c r="J103"/>
  <c r="R201"/>
  <c r="BK242"/>
  <c r="J242"/>
  <c r="J106"/>
  <c i="5" r="BK143"/>
  <c r="J143"/>
  <c r="J102"/>
  <c i="6" r="T134"/>
  <c i="2" r="P137"/>
  <c r="P136"/>
  <c r="BK212"/>
  <c r="J212"/>
  <c r="J102"/>
  <c r="BK258"/>
  <c r="J258"/>
  <c r="J109"/>
  <c r="R293"/>
  <c r="T348"/>
  <c i="3" r="T352"/>
  <c r="P398"/>
  <c r="T398"/>
  <c r="P443"/>
  <c r="BK498"/>
  <c r="J498"/>
  <c r="J109"/>
  <c r="BK565"/>
  <c r="J565"/>
  <c r="J111"/>
  <c r="T565"/>
  <c i="4" r="BK130"/>
  <c r="J130"/>
  <c r="J100"/>
  <c r="T136"/>
  <c r="T163"/>
  <c r="R229"/>
  <c i="5" r="BK126"/>
  <c r="BK125"/>
  <c r="P143"/>
  <c r="P142"/>
  <c i="6" r="P123"/>
  <c r="T123"/>
  <c r="T122"/>
  <c r="T121"/>
  <c r="R134"/>
  <c i="2" r="T170"/>
  <c r="P258"/>
  <c r="P293"/>
  <c r="BK348"/>
  <c r="J348"/>
  <c r="J113"/>
  <c i="3" r="BK352"/>
  <c r="J352"/>
  <c r="J102"/>
  <c r="R398"/>
  <c r="BK428"/>
  <c r="J428"/>
  <c r="J107"/>
  <c r="R443"/>
  <c r="P498"/>
  <c r="T498"/>
  <c r="P565"/>
  <c r="T632"/>
  <c i="4" r="BK141"/>
  <c r="J141"/>
  <c r="J102"/>
  <c r="R163"/>
  <c r="P229"/>
  <c i="5" r="T126"/>
  <c r="T125"/>
  <c r="T124"/>
  <c i="6" r="BK123"/>
  <c r="R123"/>
  <c r="R122"/>
  <c r="R121"/>
  <c r="BK134"/>
  <c r="J134"/>
  <c r="J100"/>
  <c r="P134"/>
  <c i="2" r="BK344"/>
  <c r="J344"/>
  <c r="J112"/>
  <c i="3" r="BK138"/>
  <c r="J138"/>
  <c r="J100"/>
  <c i="2" r="BK226"/>
  <c r="J226"/>
  <c r="J104"/>
  <c r="BK252"/>
  <c r="J252"/>
  <c r="J108"/>
  <c i="6" r="BK130"/>
  <c r="J130"/>
  <c r="J99"/>
  <c i="2" r="BK236"/>
  <c r="J236"/>
  <c r="J106"/>
  <c r="BK230"/>
  <c r="J230"/>
  <c r="J105"/>
  <c i="3" r="BK395"/>
  <c r="J395"/>
  <c r="J103"/>
  <c r="BK610"/>
  <c r="J610"/>
  <c r="J113"/>
  <c i="6" r="BK144"/>
  <c r="J144"/>
  <c r="J101"/>
  <c r="E85"/>
  <c r="BE145"/>
  <c i="5" r="J125"/>
  <c r="J99"/>
  <c i="6" r="BE141"/>
  <c i="5" r="BK142"/>
  <c r="J142"/>
  <c r="J101"/>
  <c i="6" r="J115"/>
  <c i="5" r="J126"/>
  <c r="J100"/>
  <c i="6" r="BE135"/>
  <c r="BE138"/>
  <c r="F118"/>
  <c r="BE131"/>
  <c r="BE124"/>
  <c r="BE127"/>
  <c i="5" r="BE130"/>
  <c r="F121"/>
  <c r="BE150"/>
  <c r="BE151"/>
  <c r="E112"/>
  <c r="BE127"/>
  <c r="BE133"/>
  <c r="BE147"/>
  <c r="J91"/>
  <c r="BE139"/>
  <c r="BE144"/>
  <c i="4" r="BK129"/>
  <c r="BK128"/>
  <c r="J128"/>
  <c r="J98"/>
  <c i="5" r="BE136"/>
  <c r="BE154"/>
  <c i="4" r="BE152"/>
  <c r="BE197"/>
  <c r="BE247"/>
  <c r="BE134"/>
  <c r="BE137"/>
  <c r="BE140"/>
  <c r="BE223"/>
  <c r="BE155"/>
  <c r="BE159"/>
  <c r="BE162"/>
  <c r="BE191"/>
  <c r="BE194"/>
  <c r="BE200"/>
  <c r="BE233"/>
  <c r="J91"/>
  <c r="F125"/>
  <c r="BE179"/>
  <c r="BE205"/>
  <c r="BE208"/>
  <c r="BE214"/>
  <c r="BE236"/>
  <c r="E85"/>
  <c r="BE142"/>
  <c r="BE145"/>
  <c r="BE149"/>
  <c r="BE167"/>
  <c r="BE170"/>
  <c r="BE173"/>
  <c r="BE188"/>
  <c i="3" r="BK137"/>
  <c r="J137"/>
  <c r="J99"/>
  <c r="BK397"/>
  <c r="J397"/>
  <c r="J104"/>
  <c i="4" r="BE131"/>
  <c r="BE185"/>
  <c r="BE217"/>
  <c r="BE220"/>
  <c r="BE226"/>
  <c r="BE230"/>
  <c r="BE243"/>
  <c r="BE202"/>
  <c r="BE211"/>
  <c r="BE164"/>
  <c r="BE176"/>
  <c r="BE182"/>
  <c r="BE239"/>
  <c i="2" r="BK136"/>
  <c r="J136"/>
  <c r="J99"/>
  <c i="3" r="BE167"/>
  <c r="BE220"/>
  <c r="BE261"/>
  <c r="BE263"/>
  <c r="BE265"/>
  <c r="BE277"/>
  <c r="BE280"/>
  <c r="BE359"/>
  <c r="BE365"/>
  <c r="BE389"/>
  <c r="BE396"/>
  <c r="BE399"/>
  <c r="BE402"/>
  <c r="BE414"/>
  <c r="BE429"/>
  <c r="BE442"/>
  <c r="BE444"/>
  <c r="BE462"/>
  <c r="BE484"/>
  <c r="BE499"/>
  <c r="BE512"/>
  <c r="BE574"/>
  <c r="BE577"/>
  <c r="BE595"/>
  <c r="BE598"/>
  <c r="J91"/>
  <c r="E124"/>
  <c r="BE178"/>
  <c r="BE181"/>
  <c r="BE184"/>
  <c r="BE198"/>
  <c r="BE356"/>
  <c r="BE416"/>
  <c r="BE419"/>
  <c r="BE424"/>
  <c r="BE154"/>
  <c r="BE157"/>
  <c r="BE160"/>
  <c r="BE210"/>
  <c r="BE213"/>
  <c r="BE223"/>
  <c r="BE267"/>
  <c r="BE284"/>
  <c r="BE308"/>
  <c r="BE345"/>
  <c r="BE353"/>
  <c r="BE377"/>
  <c r="BE427"/>
  <c r="BE452"/>
  <c r="BE494"/>
  <c r="BE517"/>
  <c r="BE522"/>
  <c r="BE525"/>
  <c r="BE611"/>
  <c r="F94"/>
  <c r="BE139"/>
  <c r="BE217"/>
  <c r="BE269"/>
  <c r="BE341"/>
  <c r="BE362"/>
  <c r="BE404"/>
  <c r="BE438"/>
  <c r="BE451"/>
  <c r="BE474"/>
  <c r="BE478"/>
  <c r="BE490"/>
  <c r="BE502"/>
  <c r="BE504"/>
  <c r="BE508"/>
  <c r="BE510"/>
  <c r="BE529"/>
  <c r="BE530"/>
  <c r="BE544"/>
  <c r="BE546"/>
  <c r="BE548"/>
  <c r="BE555"/>
  <c r="BE566"/>
  <c r="BE569"/>
  <c i="2" r="BK225"/>
  <c r="J225"/>
  <c r="J103"/>
  <c i="3" r="BE333"/>
  <c r="BE436"/>
  <c r="BE455"/>
  <c r="BE459"/>
  <c r="BE519"/>
  <c r="BE521"/>
  <c r="BE588"/>
  <c r="BE609"/>
  <c r="BE144"/>
  <c r="BE174"/>
  <c r="BE188"/>
  <c r="BE337"/>
  <c r="BE371"/>
  <c r="BE557"/>
  <c r="BE562"/>
  <c r="BE570"/>
  <c r="BE603"/>
  <c r="BE163"/>
  <c r="BE170"/>
  <c r="BE196"/>
  <c r="BE298"/>
  <c r="BE368"/>
  <c r="BE374"/>
  <c r="BE380"/>
  <c r="BE384"/>
  <c r="BE392"/>
  <c r="BE406"/>
  <c r="BE465"/>
  <c r="BE468"/>
  <c r="BE487"/>
  <c r="BE497"/>
  <c r="BE526"/>
  <c r="BE580"/>
  <c r="BE586"/>
  <c r="BE592"/>
  <c r="BE614"/>
  <c r="BE616"/>
  <c r="BE624"/>
  <c r="BE633"/>
  <c r="BE200"/>
  <c r="BE273"/>
  <c r="BE288"/>
  <c r="BE349"/>
  <c r="BE409"/>
  <c r="BE433"/>
  <c r="BE448"/>
  <c r="BE481"/>
  <c r="BE552"/>
  <c r="BE563"/>
  <c r="BE564"/>
  <c r="BE582"/>
  <c r="BE637"/>
  <c i="2" r="BE160"/>
  <c r="BE184"/>
  <c r="BE214"/>
  <c r="BE237"/>
  <c r="BE241"/>
  <c r="BE253"/>
  <c r="BE334"/>
  <c r="E85"/>
  <c r="BE204"/>
  <c r="BE219"/>
  <c r="BE246"/>
  <c r="F94"/>
  <c r="J129"/>
  <c r="BE231"/>
  <c r="BE267"/>
  <c r="BE151"/>
  <c r="BE154"/>
  <c r="BE171"/>
  <c r="BE177"/>
  <c r="BE180"/>
  <c r="BE227"/>
  <c r="BE274"/>
  <c r="BE281"/>
  <c r="BE285"/>
  <c r="BE288"/>
  <c r="BE294"/>
  <c r="BE322"/>
  <c r="BE157"/>
  <c r="BE163"/>
  <c r="BE166"/>
  <c r="BE195"/>
  <c r="BE208"/>
  <c r="BE215"/>
  <c r="BE259"/>
  <c r="BE301"/>
  <c r="BE319"/>
  <c r="BE337"/>
  <c r="BE349"/>
  <c r="BE353"/>
  <c r="BE356"/>
  <c r="BE366"/>
  <c r="BE372"/>
  <c r="BE142"/>
  <c r="BE146"/>
  <c r="BE188"/>
  <c r="BE213"/>
  <c r="BE263"/>
  <c r="BE138"/>
  <c r="BE220"/>
  <c r="BE305"/>
  <c r="BE174"/>
  <c r="BE218"/>
  <c r="BE221"/>
  <c r="BE222"/>
  <c r="BE278"/>
  <c r="BE345"/>
  <c r="F36"/>
  <c i="1" r="BA96"/>
  <c i="4" r="F37"/>
  <c i="1" r="BB99"/>
  <c i="5" r="F38"/>
  <c i="1" r="BC100"/>
  <c i="6" r="F37"/>
  <c i="1" r="BD101"/>
  <c i="2" r="F37"/>
  <c i="1" r="BB96"/>
  <c i="4" r="F39"/>
  <c i="1" r="BD99"/>
  <c i="5" r="F37"/>
  <c i="1" r="BB100"/>
  <c i="6" r="F34"/>
  <c i="1" r="BA101"/>
  <c i="3" r="F37"/>
  <c i="1" r="BB97"/>
  <c i="4" r="F36"/>
  <c i="1" r="BA99"/>
  <c i="6" r="F35"/>
  <c i="1" r="BB101"/>
  <c i="2" r="F39"/>
  <c i="1" r="BD96"/>
  <c i="3" r="F38"/>
  <c i="1" r="BC97"/>
  <c i="2" r="J36"/>
  <c i="1" r="AW96"/>
  <c i="4" r="F38"/>
  <c i="1" r="BC99"/>
  <c i="5" r="F39"/>
  <c i="1" r="BD100"/>
  <c r="AS94"/>
  <c i="3" r="J36"/>
  <c i="1" r="AW97"/>
  <c i="5" r="J36"/>
  <c i="1" r="AW100"/>
  <c i="5" r="F36"/>
  <c i="1" r="BA100"/>
  <c i="6" r="F36"/>
  <c i="1" r="BC101"/>
  <c i="3" r="F36"/>
  <c i="1" r="BA97"/>
  <c i="4" r="J36"/>
  <c i="1" r="AW99"/>
  <c i="6" r="J34"/>
  <c i="1" r="AW101"/>
  <c i="2" r="F38"/>
  <c i="1" r="BC96"/>
  <c i="3" r="F39"/>
  <c i="1" r="BD97"/>
  <c i="3" l="1" r="R397"/>
  <c i="6" r="BK122"/>
  <c r="J122"/>
  <c r="J97"/>
  <c i="4" r="P129"/>
  <c r="P128"/>
  <c i="1" r="AU99"/>
  <c i="2" r="T136"/>
  <c r="T135"/>
  <c i="4" r="R129"/>
  <c r="R128"/>
  <c i="5" r="P124"/>
  <c i="1" r="AU100"/>
  <c i="2" r="R136"/>
  <c r="R135"/>
  <c r="P135"/>
  <c i="1" r="AU96"/>
  <c i="3" r="P136"/>
  <c i="1" r="AU97"/>
  <c i="6" r="P122"/>
  <c r="P121"/>
  <c i="1" r="AU101"/>
  <c i="3" r="T397"/>
  <c r="T136"/>
  <c r="R137"/>
  <c r="R136"/>
  <c i="4" r="T129"/>
  <c r="T128"/>
  <c i="6" r="J123"/>
  <c r="J98"/>
  <c i="5" r="BK124"/>
  <c r="J124"/>
  <c i="4" r="J129"/>
  <c r="J99"/>
  <c i="3" r="BK136"/>
  <c r="J136"/>
  <c r="J98"/>
  <c i="2" r="BK135"/>
  <c r="J135"/>
  <c r="J35"/>
  <c i="1" r="AV96"/>
  <c r="AT96"/>
  <c i="3" r="J35"/>
  <c i="1" r="AV97"/>
  <c r="AT97"/>
  <c i="2" r="J32"/>
  <c i="1" r="AG96"/>
  <c r="BA95"/>
  <c r="BA98"/>
  <c r="AW98"/>
  <c r="BB98"/>
  <c r="AX98"/>
  <c r="BD98"/>
  <c i="4" r="J32"/>
  <c i="1" r="AG99"/>
  <c i="5" r="J35"/>
  <c i="1" r="AV100"/>
  <c r="AT100"/>
  <c i="6" r="J33"/>
  <c i="1" r="AV101"/>
  <c r="AT101"/>
  <c r="BB95"/>
  <c r="BC98"/>
  <c r="AY98"/>
  <c i="5" r="F35"/>
  <c i="1" r="AZ100"/>
  <c i="5" r="J32"/>
  <c i="1" r="AG100"/>
  <c i="6" r="F33"/>
  <c i="1" r="AZ101"/>
  <c i="2" r="F35"/>
  <c i="1" r="AZ96"/>
  <c r="BC95"/>
  <c i="4" r="F35"/>
  <c i="1" r="AZ99"/>
  <c r="BD95"/>
  <c i="4" r="J35"/>
  <c i="1" r="AV99"/>
  <c r="AT99"/>
  <c i="3" r="F35"/>
  <c i="1" r="AZ97"/>
  <c i="6" l="1" r="BK121"/>
  <c r="J121"/>
  <c r="J96"/>
  <c i="1" r="AN100"/>
  <c i="5" r="J98"/>
  <c i="1" r="AN99"/>
  <c i="5" r="J41"/>
  <c i="4" r="J41"/>
  <c i="1" r="AN96"/>
  <c i="2" r="J98"/>
  <c r="J41"/>
  <c i="1" r="AU98"/>
  <c r="AU95"/>
  <c r="AU94"/>
  <c r="AY95"/>
  <c r="BD94"/>
  <c r="W33"/>
  <c r="BC94"/>
  <c r="W32"/>
  <c r="AX95"/>
  <c r="AZ98"/>
  <c r="AV98"/>
  <c r="AT98"/>
  <c r="AW95"/>
  <c r="BB94"/>
  <c r="AX94"/>
  <c i="3" r="J32"/>
  <c i="1" r="AG97"/>
  <c r="AG95"/>
  <c r="AZ95"/>
  <c r="AV95"/>
  <c r="BA94"/>
  <c r="W30"/>
  <c r="AG98"/>
  <c l="1" r="AN98"/>
  <c i="3" r="J41"/>
  <c i="1" r="AN97"/>
  <c i="6" r="J30"/>
  <c i="1" r="AG101"/>
  <c r="AG94"/>
  <c r="AK26"/>
  <c r="AT95"/>
  <c r="AW94"/>
  <c r="AK30"/>
  <c r="W31"/>
  <c r="AY94"/>
  <c r="AZ94"/>
  <c r="W29"/>
  <c i="6" l="1" r="J39"/>
  <c i="1" r="AN95"/>
  <c r="AN101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<sst xmlns="http://schemas.openxmlformats.org/spreadsheetml/2006/main">
  <si>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</si>
  <si>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</si>
  <si>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</si>
  <si>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</si>
  <si>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</si>
  <si>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{50082f35-4492-4f65-b053-6b26fc92048d}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</si>
  <si>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</si>
  <si>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</si>
  <si>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</si>
  <si>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</si>
  <si>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</si>
  <si>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</si>
  <si>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</si>
  <si>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</si>
  <si>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2024/08/20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</si>
  <si>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</si>
  <si>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</si>
  <si>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budov krajské správy a údržby silnic Vysočina v Třešti - provozní budova</t>
  </si>
  <si>
    <t>KSO:</t>
  </si>
  <si>
    <t>CC-CZ:</t>
  </si>
  <si>
    <t>Místo:</t>
  </si>
  <si>
    <t xml:space="preserve"> </t>
  </si>
  <si>
    <t>Datum:</t>
  </si>
  <si>
    <t>20. 8. 2024</t>
  </si>
  <si>
    <t>Zadavatel:</t>
  </si>
  <si>
    <t>IČ:</t>
  </si>
  <si>
    <t>00090450</t>
  </si>
  <si>
    <t>Krajská správa a údržba silnic Vysočiny p.o.</t>
  </si>
  <si>
    <t>DIČ:</t>
  </si>
  <si>
    <t>CZ00090450</t>
  </si>
  <si>
    <t>Uchazeč:</t>
  </si>
  <si>
    <t>Vyplň údaj</t>
  </si>
  <si>
    <t>Projektant:</t>
  </si>
  <si>
    <t>PANTA-Š, s.r.o., Slatinice 251, 783 42 Slatinice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</si>
  <si>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</si>
  <si>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</si>
  <si>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</si>
  <si>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</si>
  <si>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</si>
  <si>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</si>
  <si>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</si>
  <si>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</si>
  <si>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</si>
  <si>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</si>
  <si>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</si>
  <si>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</si>
  <si>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</si>
  <si>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</si>
  <si>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</si>
  <si>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</si>
  <si>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</si>
  <si>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</si>
  <si>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</si>
  <si>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</si>
  <si>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</si>
  <si>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</si>
  <si>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</si>
  <si>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</si>
  <si>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</si>
  <si>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</si>
  <si>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</si>
  <si>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</si>
  <si>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</si>
  <si>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</si>
  <si>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</si>
  <si>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</si>
  <si>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</si>
  <si>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</si>
  <si>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</si>
  <si>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</si>
  <si>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</si>
  <si>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</si>
  <si>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</si>
  <si>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</si>
  <si>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</si>
  <si>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</si>
  <si>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</si>
  <si>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</si>
  <si>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</si>
  <si>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</si>
  <si>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</si>
  <si>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D.1.1</t>
  </si>
  <si>
    <t>Architektonicko - stavební řešení</t>
  </si>
  <si>
    <t>STA</t>
  </si>
  <si>
    <t>1</t>
  </si>
  <si>
    <t>{2bc1848e-820d-4143-bb64-a4b064b88633}</t>
  </si>
  <si>
    <t>2</t>
  </si>
  <si>
    <t>/</t>
  </si>
  <si>
    <t>01</t>
  </si>
  <si>
    <t>Bourací práce</t>
  </si>
  <si>
    <t>Soupis</t>
  </si>
  <si>
    <t>{4eaf848f-d042-4902-be83-97597d8d039c}</t>
  </si>
  <si>
    <t>02</t>
  </si>
  <si>
    <t>Stavební úpravy</t>
  </si>
  <si>
    <t>{3d4237aa-ebe4-4d7d-983d-b73138831885}</t>
  </si>
  <si>
    <t>D.1.3</t>
  </si>
  <si>
    <t>Technika prostředí staveb</t>
  </si>
  <si>
    <t>{e29bb913-084c-44a0-be91-59d718b56419}</t>
  </si>
  <si>
    <t>D.1.3.1</t>
  </si>
  <si>
    <t>Vytápění, VZT</t>
  </si>
  <si>
    <t>{951e679e-0668-42e9-99d6-18a07ffbfbd2}</t>
  </si>
  <si>
    <t>D.1.3.2</t>
  </si>
  <si>
    <t>Silnoproudá elektrotechnika, hromosvod</t>
  </si>
  <si>
    <t>{904e03a2-a0a4-4a0a-8cc1-76e8675b37c7}</t>
  </si>
  <si>
    <t>VRN</t>
  </si>
  <si>
    <t>Vedlejší rozpočtové náklady</t>
  </si>
  <si>
    <t>{e142ff73-1955-4614-934c-cd4af4880e01}</t>
  </si>
  <si>
    <t>KRYCÍ LIST SOUPISU PRACÍ</t>
  </si>
  <si>
    <t>Objekt:</t>
  </si>
  <si>
    <t>D.1.1 - Architektonicko - stavební řešení</t>
  </si>
  <si>
    <t>Soupis:</t>
  </si>
  <si>
    <t>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</si>
  <si>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</si>
  <si>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</si>
  <si>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</si>
  <si>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</si>
  <si>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</si>
  <si>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</si>
  <si>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</si>
  <si>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</si>
  <si>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</si>
  <si>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</si>
  <si>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</si>
  <si>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</si>
  <si>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</si>
  <si>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</si>
  <si>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</si>
  <si>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</si>
  <si>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</si>
  <si>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</si>
  <si>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</si>
  <si>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</si>
  <si>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</si>
  <si>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</si>
  <si>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</si>
  <si>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</si>
  <si>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</si>
  <si>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</si>
  <si>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</si>
  <si>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</si>
  <si>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</si>
  <si>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</si>
  <si>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</si>
  <si>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</si>
  <si>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</si>
  <si>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</si>
  <si>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</si>
  <si>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</si>
  <si>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</si>
  <si>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</si>
  <si>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</si>
  <si>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</si>
  <si>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</si>
  <si>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4</t>
  </si>
  <si>
    <t>1723039172</t>
  </si>
  <si>
    <t>VV</t>
  </si>
  <si>
    <t>"odstranění stávajícího okapového chodníku"</t>
  </si>
  <si>
    <t>0,5*(17,0+17,0+12,0+12,0)</t>
  </si>
  <si>
    <t>Součet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</si>
  <si>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</si>
  <si>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</si>
  <si>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</si>
  <si>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-504296088</t>
  </si>
  <si>
    <t>"ruční vykopávky pro zateplení soklu"</t>
  </si>
  <si>
    <t>0,65*0,5*(17,0+17,0+12,0+12,0)</t>
  </si>
  <si>
    <t>3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</si>
  <si>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</si>
  <si>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</si>
  <si>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1261049279</t>
  </si>
  <si>
    <t>"odvoz výkopku na meziskládku na pozemku investora k zpětnému zásypu"</t>
  </si>
  <si>
    <t>2*18,85</t>
  </si>
  <si>
    <t>2*7,888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</si>
  <si>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</si>
  <si>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</si>
  <si>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1704191169</t>
  </si>
  <si>
    <t>18,85-7,888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</si>
  <si>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</si>
  <si>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</si>
  <si>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</si>
  <si>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-488901485</t>
  </si>
  <si>
    <t>10,962*10</t>
  </si>
  <si>
    <t>6</t>
  </si>
  <si>
    <t>167111101</t>
  </si>
  <si>
    <t>Nakládání, skládání a překládání neulehlého výkopku nebo sypaniny ručně nakládání, z hornin třídy těžitelnosti I, skupiny 1 až 3</t>
  </si>
  <si>
    <t>437621165</t>
  </si>
  <si>
    <t>18,85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</si>
  <si>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</si>
  <si>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</si>
  <si>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</si>
  <si>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</si>
  <si>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1343086504</t>
  </si>
  <si>
    <t>10,962*1,95</t>
  </si>
  <si>
    <t>8</t>
  </si>
  <si>
    <t>171251201</t>
  </si>
  <si>
    <t>Uložení sypaniny na skládky nebo meziskládky bez hutnění s upravením uložené sypaniny do předepsaného tvaru</t>
  </si>
  <si>
    <t>-1359414335</t>
  </si>
  <si>
    <t>10,962</t>
  </si>
  <si>
    <t>9</t>
  </si>
  <si>
    <t>174111101</t>
  </si>
  <si>
    <t>Zásyp sypaninou z jakékoliv horniny ručně s uložením výkopku ve vrstvách se zhutněním jam, šachet, rýh nebo kolem objektů v těchto vykopávkách</t>
  </si>
  <si>
    <t>-1422906050</t>
  </si>
  <si>
    <t>0,4*0,34*(17,0+17,0+12,0+12,0)</t>
  </si>
  <si>
    <t>Ostatní konstrukce a práce, bourání</t>
  </si>
  <si>
    <t>10</t>
  </si>
  <si>
    <t>949111112</t>
  </si>
  <si>
    <t>Lešení lehké kozové trubkové o výšce lešeňové podlahy přes 1,2 do 1,9 m montáž</t>
  </si>
  <si>
    <t>sada</t>
  </si>
  <si>
    <t>-458628405</t>
  </si>
  <si>
    <t>11</t>
  </si>
  <si>
    <t>949111212</t>
  </si>
  <si>
    <t>Lešení lehké kozové trubkové o výšce lešeňové podlahy přes 1,2 do 1,9 m příplatek k ceně za každý den použití</t>
  </si>
  <si>
    <t>-399663678</t>
  </si>
  <si>
    <t>3*10</t>
  </si>
  <si>
    <t>949111812</t>
  </si>
  <si>
    <t>Lešení lehké kozové trubkové o výšce lešeňové podlahy přes 1,2 do 1,9 m demontáž</t>
  </si>
  <si>
    <t>1240411370</t>
  </si>
  <si>
    <t>13</t>
  </si>
  <si>
    <t>968062456</t>
  </si>
  <si>
    <t>Vybourání dřevěných rámů oken s křídly, dveřních zárubní, vrat, stěn, ostění nebo obkladů dveřních zárubní, plochy přes 2 m2</t>
  </si>
  <si>
    <t>1016747374</t>
  </si>
  <si>
    <t>"vstupní dveře" 1,75*2,4</t>
  </si>
  <si>
    <t>"dveře zádveří" 1,75*2,4</t>
  </si>
  <si>
    <t>14</t>
  </si>
  <si>
    <t>968062558</t>
  </si>
  <si>
    <t>Vybourání dřevěných rámů oken s křídly, dveřních zárubní, vrat, stěn, ostění nebo obkladů vrat, plochy do 5 m2</t>
  </si>
  <si>
    <t>1333619207</t>
  </si>
  <si>
    <t>"vrata 1.NP"</t>
  </si>
  <si>
    <t>2,0*2,4</t>
  </si>
  <si>
    <t>15</t>
  </si>
  <si>
    <t>968082015</t>
  </si>
  <si>
    <t>Vybourání plastových rámů oken s křídly, dveřních zárubní, vrat rámu oken s křídly, plochy do 1 m2</t>
  </si>
  <si>
    <t>-144537382</t>
  </si>
  <si>
    <t>"demontáž stávajících oken 1.NP"</t>
  </si>
  <si>
    <t>"okna dvojsklo"</t>
  </si>
  <si>
    <t>4*0,6*0,6</t>
  </si>
  <si>
    <t>"demontáž stávajících oken 2.NP"</t>
  </si>
  <si>
    <t>0,6*0,6*2</t>
  </si>
  <si>
    <t>16</t>
  </si>
  <si>
    <t>968082016</t>
  </si>
  <si>
    <t>Vybourání plastových rámů oken s křídly, dveřních zárubní, vrat rámu oken s křídly, plochy přes 1 do 2 m2</t>
  </si>
  <si>
    <t>944856725</t>
  </si>
  <si>
    <t>1,2*1,5*12</t>
  </si>
  <si>
    <t>2,5*0,6</t>
  </si>
  <si>
    <t>1,2*1,2*11</t>
  </si>
  <si>
    <t>17</t>
  </si>
  <si>
    <t>968082018</t>
  </si>
  <si>
    <t>Vybourání plastových rámů oken s křídly, dveřních zárubní, vrat rámu oken s křídly, plochy přes 4 m2</t>
  </si>
  <si>
    <t>-1319065646</t>
  </si>
  <si>
    <t>4,1*2,1</t>
  </si>
  <si>
    <t>18</t>
  </si>
  <si>
    <t>978059361</t>
  </si>
  <si>
    <t>Odsekání obkladů stěn včetně otlučení podkladní omítky až na zdivo z mozaikových lepenců keramických nebo skleněných přes 1 m2</t>
  </si>
  <si>
    <t>1277968125</t>
  </si>
  <si>
    <t>"odstranění stávajícího kabřince - poznámka č. 04"</t>
  </si>
  <si>
    <t>6,22+8,5+8,16+6,22</t>
  </si>
  <si>
    <t>997</t>
  </si>
  <si>
    <t>Přesun sutě</t>
  </si>
  <si>
    <t>19</t>
  </si>
  <si>
    <t>997013213</t>
  </si>
  <si>
    <t>Vnitrostaveništní doprava suti a vybouraných hmot vodorovně do 50 m s naložením ručně pro budovy a haly výšky přes 9 do 12 m</t>
  </si>
  <si>
    <t>1780984730</t>
  </si>
  <si>
    <t>20</t>
  </si>
  <si>
    <t>997013501</t>
  </si>
  <si>
    <t>Odvoz suti a vybouraných hmot na skládku nebo meziskládku se složením, na vzdálenost do 1 km</t>
  </si>
  <si>
    <t>1521587323</t>
  </si>
  <si>
    <t>997013509</t>
  </si>
  <si>
    <t>Odvoz suti a vybouraných hmot na skládku nebo meziskládku se složením, na vzdálenost Příplatek k ceně za každý další započatý 1 km přes 1 km</t>
  </si>
  <si>
    <t>1350830140</t>
  </si>
  <si>
    <t>27,358*19</t>
  </si>
  <si>
    <t>22</t>
  </si>
  <si>
    <t>997013631</t>
  </si>
  <si>
    <t>Poplatek za uložení stavebního odpadu na skládce (skládkovné) směsného stavebního a demoličního zatříděného do Katalogu odpadů pod kódem 17 09 04</t>
  </si>
  <si>
    <t>-1801125324</t>
  </si>
  <si>
    <t>23</t>
  </si>
  <si>
    <t>997013645</t>
  </si>
  <si>
    <t>Poplatek za uložení stavebního odpadu na skládce (skládkovné) asfaltového bez obsahu dehtu zatříděného do Katalogu odpadů pod kódem 17 03 02</t>
  </si>
  <si>
    <t>-1411513562</t>
  </si>
  <si>
    <t>24</t>
  </si>
  <si>
    <t>997013811</t>
  </si>
  <si>
    <t>Poplatek za uložení stavebního odpadu na skládce (skládkovné) dřevěného zatříděného do Katalogu odpadů pod kódem 17 02 01</t>
  </si>
  <si>
    <t>-428470711</t>
  </si>
  <si>
    <t>25</t>
  </si>
  <si>
    <t>997013814</t>
  </si>
  <si>
    <t>Poplatek za uložení stavebního odpadu na skládce (skládkovné) z izolačních materiálů zatříděného do Katalogu odpadů pod kódem 17 06 04</t>
  </si>
  <si>
    <t>1258600066</t>
  </si>
  <si>
    <t>26</t>
  </si>
  <si>
    <t>997013815R</t>
  </si>
  <si>
    <t>Výzisk z kovového materiálu</t>
  </si>
  <si>
    <t>1624983205</t>
  </si>
  <si>
    <t>-0,899</t>
  </si>
  <si>
    <t>PSV</t>
  </si>
  <si>
    <t>Práce a dodávky PSV</t>
  </si>
  <si>
    <t>711</t>
  </si>
  <si>
    <t>Izolace proti vodě, vlhkosti a plynům</t>
  </si>
  <si>
    <t>27</t>
  </si>
  <si>
    <t>711461803</t>
  </si>
  <si>
    <t>Odstranění izolace proti vodě, vlhkosti a plynům z fólií z plochy vodorovné V kladené volně</t>
  </si>
  <si>
    <t>-1519870293</t>
  </si>
  <si>
    <t>"demontáž stávající parozábrany" 184,16</t>
  </si>
  <si>
    <t>712</t>
  </si>
  <si>
    <t>Povlakové krytiny</t>
  </si>
  <si>
    <t>28</t>
  </si>
  <si>
    <t>712431811</t>
  </si>
  <si>
    <t>Odstranění povlakové krytiny střech šikmých přes 10° do 30° z pásů uložených na sucho podkladního samolepícího asfaltového pásu</t>
  </si>
  <si>
    <t>-1564068800</t>
  </si>
  <si>
    <t>"střecha"</t>
  </si>
  <si>
    <t>(3,9*7,25*2)*2*1,1</t>
  </si>
  <si>
    <t>(7,3*10,3)*2*1,1</t>
  </si>
  <si>
    <t>713</t>
  </si>
  <si>
    <t>Izolace tepelné</t>
  </si>
  <si>
    <t>29</t>
  </si>
  <si>
    <t>713110811</t>
  </si>
  <si>
    <t>Odstranění tepelné izolace stropů nebo podhledů z rohoží, pásů, dílců, desek, bloků volně kladených z vláknitých materiálů suchých, tloušťka izolace do 100 mm</t>
  </si>
  <si>
    <t>-32822515</t>
  </si>
  <si>
    <t>"demontáž tepelní izolace" 184,16</t>
  </si>
  <si>
    <t>762</t>
  </si>
  <si>
    <t>Konstrukce tesařské</t>
  </si>
  <si>
    <t>30</t>
  </si>
  <si>
    <t>762331811</t>
  </si>
  <si>
    <t>Demontáž vázaných konstrukcí krovů sklonu do 60° z hranolů, hranolků, fošen, průřezové plochy do 120 cm2</t>
  </si>
  <si>
    <t>m</t>
  </si>
  <si>
    <t>794878043</t>
  </si>
  <si>
    <t>"demontáže přístřešků"</t>
  </si>
  <si>
    <t>4*0,6*2</t>
  </si>
  <si>
    <t>31</t>
  </si>
  <si>
    <t>762341811</t>
  </si>
  <si>
    <t>Demontáž bednění a laťování bednění střech rovných, obloukových, sklonu do 60° se všemi nadstřešními konstrukcemi z prken hrubých, hoblovaných tl. do 32 mm</t>
  </si>
  <si>
    <t>-1048103939</t>
  </si>
  <si>
    <t>"odstranění stávajícího bednění - odhad 30 %"</t>
  </si>
  <si>
    <t>"poznámka č. 02"</t>
  </si>
  <si>
    <t>(3,9*7,25*2)*2*0,3</t>
  </si>
  <si>
    <t>(7,3*10,3)*2*0,3</t>
  </si>
  <si>
    <t>763</t>
  </si>
  <si>
    <t>Konstrukce suché výstavby</t>
  </si>
  <si>
    <t>32</t>
  </si>
  <si>
    <t>763131821</t>
  </si>
  <si>
    <t>Demontáž podhledu nebo samostatného požárního předělu ze sádrokartonových desek s nosnou konstrukcí dvouvrstvou z ocelových profilů, opláštění jednoduché</t>
  </si>
  <si>
    <t>448318810</t>
  </si>
  <si>
    <t>"demontáž stávajícího SDK podhledu"</t>
  </si>
  <si>
    <t>10*11,1</t>
  </si>
  <si>
    <t>11,8*3,1*2</t>
  </si>
  <si>
    <t>764</t>
  </si>
  <si>
    <t>Konstrukce klempířské</t>
  </si>
  <si>
    <t>33</t>
  </si>
  <si>
    <t>764002801</t>
  </si>
  <si>
    <t>Demontáž klempířských konstrukcí závětrné lišty do suti</t>
  </si>
  <si>
    <t>-90264348</t>
  </si>
  <si>
    <t>"závětrná lišta přístřešek" 0,6*4</t>
  </si>
  <si>
    <t>"závětrná lišta střecha"14,7+14,7+15,22+15,22</t>
  </si>
  <si>
    <t>34</t>
  </si>
  <si>
    <t>764002811</t>
  </si>
  <si>
    <t>Demontáž klempířských konstrukcí okapového plechu do suti, v krytině povlakové</t>
  </si>
  <si>
    <t>-302027762</t>
  </si>
  <si>
    <t>"okapový plech přístřešek" 2,2+2,4</t>
  </si>
  <si>
    <t>"střecha" 17,4+17,4</t>
  </si>
  <si>
    <t>35</t>
  </si>
  <si>
    <t>764002851</t>
  </si>
  <si>
    <t>Demontáž klempířských konstrukcí oplechování parapetů do suti</t>
  </si>
  <si>
    <t>-810521405</t>
  </si>
  <si>
    <t>"demontáž venkovních parapetů"</t>
  </si>
  <si>
    <t>"1.NP"</t>
  </si>
  <si>
    <t>(12*1,2)+(4*0,6)+2,5</t>
  </si>
  <si>
    <t>"2.NP"</t>
  </si>
  <si>
    <t>(11*1,2)+4,1+0,6+0,6+2,5</t>
  </si>
  <si>
    <t>36</t>
  </si>
  <si>
    <t>764002871</t>
  </si>
  <si>
    <t>Demontáž klempířských konstrukcí lemování zdí do suti</t>
  </si>
  <si>
    <t>1096009996</t>
  </si>
  <si>
    <t>"oplechování přístřešků" 2,2+2,4</t>
  </si>
  <si>
    <t>"oplechování střecha"14,7+14,7+15,22+15,22</t>
  </si>
  <si>
    <t>37</t>
  </si>
  <si>
    <t>764003801</t>
  </si>
  <si>
    <t>Demontáž klempířských konstrukcí lemování trub, konzol, držáků, ventilačních nástavců a ostatních kusových prvků do suti</t>
  </si>
  <si>
    <t>kus</t>
  </si>
  <si>
    <t>689695435</t>
  </si>
  <si>
    <t>"poznámka č. 21" 3</t>
  </si>
  <si>
    <t>38</t>
  </si>
  <si>
    <t>764004801</t>
  </si>
  <si>
    <t>Demontáž klempířských konstrukcí žlabu podokapního do suti</t>
  </si>
  <si>
    <t>955543518</t>
  </si>
  <si>
    <t>"poznámka č. 06"</t>
  </si>
  <si>
    <t>10,2+10,2+3,9+3,9+3,7+3,7</t>
  </si>
  <si>
    <t>39</t>
  </si>
  <si>
    <t>764004841</t>
  </si>
  <si>
    <t>Demontáž klempířských konstrukcí háku do suti</t>
  </si>
  <si>
    <t>-180863522</t>
  </si>
  <si>
    <t>40</t>
  </si>
  <si>
    <t>764004861</t>
  </si>
  <si>
    <t>Demontáž klempířských konstrukcí svodu do suti</t>
  </si>
  <si>
    <t>150017762</t>
  </si>
  <si>
    <t>(2,0+2,0)*2</t>
  </si>
  <si>
    <t>4,75*4</t>
  </si>
  <si>
    <t>765</t>
  </si>
  <si>
    <t>Krytina skládaná</t>
  </si>
  <si>
    <t>41</t>
  </si>
  <si>
    <t>765151801</t>
  </si>
  <si>
    <t>Demontáž krytiny bitumenové ze šindelů sklonu do 30° do suti</t>
  </si>
  <si>
    <t>-2142788397</t>
  </si>
  <si>
    <t>"demontáž krytiny přístřešků"</t>
  </si>
  <si>
    <t>0,6*(2,2+2,4)</t>
  </si>
  <si>
    <t>(3,9*7,25*2)*2</t>
  </si>
  <si>
    <t>(7,3*10,3)*2</t>
  </si>
  <si>
    <t>42</t>
  </si>
  <si>
    <t>765151805</t>
  </si>
  <si>
    <t>Demontáž krytiny bitumenové ze šindelů sklonu do 30° hřebene nebo nároží do suti</t>
  </si>
  <si>
    <t>-1238749107</t>
  </si>
  <si>
    <t>"hřeben střechy" 17,4</t>
  </si>
  <si>
    <t>766</t>
  </si>
  <si>
    <t>Konstrukce truhlářské</t>
  </si>
  <si>
    <t>43</t>
  </si>
  <si>
    <t>766411821</t>
  </si>
  <si>
    <t>Demontáž obložení stěn palubkami</t>
  </si>
  <si>
    <t>-1685226727</t>
  </si>
  <si>
    <t>"demontáž stávajícího dřevěného obkladu stěn"</t>
  </si>
  <si>
    <t>"pohled západní"</t>
  </si>
  <si>
    <t>21,91+33,75-(4*1,2*1,2)</t>
  </si>
  <si>
    <t>"pohled severní"</t>
  </si>
  <si>
    <t>35,22-(3*1,2*1,2)-(2*0,6*0,6)</t>
  </si>
  <si>
    <t xml:space="preserve">"pohled jižní" </t>
  </si>
  <si>
    <t>14,56+4,45-(2*1,2*1,2)</t>
  </si>
  <si>
    <t>"pohled východní"</t>
  </si>
  <si>
    <t>33,75+(0,25*7,2)-(2*1,2*1,2)-(2,5*0,6)</t>
  </si>
  <si>
    <t xml:space="preserve">"přístřešky" </t>
  </si>
  <si>
    <t>((0,6*0,6)/2)*4</t>
  </si>
  <si>
    <t>44</t>
  </si>
  <si>
    <t>766411822</t>
  </si>
  <si>
    <t>Demontáž obložení stěn podkladových roštů</t>
  </si>
  <si>
    <t>94339176</t>
  </si>
  <si>
    <t>128,1</t>
  </si>
  <si>
    <t>45</t>
  </si>
  <si>
    <t>766421821</t>
  </si>
  <si>
    <t>Demontáž obložení podhledů palubkami</t>
  </si>
  <si>
    <t>2058928985</t>
  </si>
  <si>
    <t>"demontáž podbití podhledů"</t>
  </si>
  <si>
    <t>"přístřešky - poznámka č. 03"</t>
  </si>
  <si>
    <t>0,5*2,4</t>
  </si>
  <si>
    <t>0,5*2,2</t>
  </si>
  <si>
    <t>"podbití střecha"</t>
  </si>
  <si>
    <t>0,6*3,9*2</t>
  </si>
  <si>
    <t>0,6*3,7*2</t>
  </si>
  <si>
    <t>0,6*10,2*2</t>
  </si>
  <si>
    <t>0,25*14,65*2</t>
  </si>
  <si>
    <t>0,25*15,22*2</t>
  </si>
  <si>
    <t>46</t>
  </si>
  <si>
    <t>766421822</t>
  </si>
  <si>
    <t>Demontáž obložení podhledů podkladových roštů</t>
  </si>
  <si>
    <t>-1904796097</t>
  </si>
  <si>
    <t>38,595</t>
  </si>
  <si>
    <t>47</t>
  </si>
  <si>
    <t>766691811</t>
  </si>
  <si>
    <t>Demontáž parapetních desek šířky do 300 mm</t>
  </si>
  <si>
    <t>843497719</t>
  </si>
  <si>
    <t>"demontáž interiérových parapetů"</t>
  </si>
  <si>
    <t>767</t>
  </si>
  <si>
    <t>Konstrukce zámečnické</t>
  </si>
  <si>
    <t>48</t>
  </si>
  <si>
    <t>767661811</t>
  </si>
  <si>
    <t>Demontáž mříží pevných nebo otevíravých</t>
  </si>
  <si>
    <t>848788904</t>
  </si>
  <si>
    <t>1,5*1,2*2</t>
  </si>
  <si>
    <t>HZS</t>
  </si>
  <si>
    <t>Hodinové zúčtovací sazby</t>
  </si>
  <si>
    <t>49</t>
  </si>
  <si>
    <t>HZS1411</t>
  </si>
  <si>
    <t>Hodinové zúčtovací sazby profesí HSV provádění konstrukcí inženýrských a dopravních staveb dlaždič</t>
  </si>
  <si>
    <t>hod</t>
  </si>
  <si>
    <t>512</t>
  </si>
  <si>
    <t>-673949893</t>
  </si>
  <si>
    <t>"rozebrání zámkové dlažby včetně očisštění dlažby"</t>
  </si>
  <si>
    <t>50</t>
  </si>
  <si>
    <t>HZS2212</t>
  </si>
  <si>
    <t>Hodinové zúčtovací sazby profesí PSV provádění stavebních instalací instalatér odborný</t>
  </si>
  <si>
    <t>-1278679582</t>
  </si>
  <si>
    <t>"úpravy na stávajícímu HUPU" 16</t>
  </si>
  <si>
    <t>51</t>
  </si>
  <si>
    <t>HZS2231</t>
  </si>
  <si>
    <t>Hodinové zúčtovací sazby profesí PSV provádění stavebních instalací elektrikář</t>
  </si>
  <si>
    <t>1322850097</t>
  </si>
  <si>
    <t>"demontáž stávajících osvětlení poznámka č. 07" 4</t>
  </si>
  <si>
    <t>"demontáž paraboly - poznámka č. 11" 2</t>
  </si>
  <si>
    <t>"demontáž potrubí - poznámka č. 13" 2</t>
  </si>
  <si>
    <t>"poznámka č. 16" 4</t>
  </si>
  <si>
    <t>"poznámka č. 17" 3</t>
  </si>
  <si>
    <t>"poznámka č. 20" 8</t>
  </si>
  <si>
    <t>"poznámka č. 22" 16</t>
  </si>
  <si>
    <t>"poznámka č. 23" 1</t>
  </si>
  <si>
    <t>52</t>
  </si>
  <si>
    <t>HZS2492</t>
  </si>
  <si>
    <t>Hodinové zúčtovací sazby profesí PSV zednické výpomoci a pomocné práce PSV pomocný dělník PSV</t>
  </si>
  <si>
    <t>1795039434</t>
  </si>
  <si>
    <t>"demontáž lisu na PET lahve - poznámka č. 10" 1</t>
  </si>
  <si>
    <t>"poznámka č. 15" 1</t>
  </si>
  <si>
    <t>"poznámka č. 18" 1</t>
  </si>
  <si>
    <t>"vyklizení vnitřních prostor" 24</t>
  </si>
  <si>
    <t>53</t>
  </si>
  <si>
    <t>HZS3221</t>
  </si>
  <si>
    <t>Hodinové zúčtovací sazby montáží technologických zařízení na stavebních objektech montér slaboproudých zařízení</t>
  </si>
  <si>
    <t>-413284153</t>
  </si>
  <si>
    <t>"demontáže stávajících kamer - poznámka č. 09" 8</t>
  </si>
  <si>
    <t>"odpojení kabelu CETIN včetně projednáni se zástupcem CETINU" 8</t>
  </si>
  <si>
    <t>"poznámka č. 19" 2</t>
  </si>
  <si>
    <t>02 - Stavební úpravy</t>
  </si>
  <si>
    <t xml:space="preserve">    5 - Komunikace pozemní</t>
  </si>
  <si>
    <t xml:space="preserve">    6 - Úpravy povrchů, podlahy a osazování výplní</t>
  </si>
  <si>
    <t xml:space="preserve">    998 - Přesun hmot</t>
  </si>
  <si>
    <t xml:space="preserve">    781 - Dokončovací práce - obklady</t>
  </si>
  <si>
    <t xml:space="preserve">    784 - Dokončovací práce - malby a tapety</t>
  </si>
  <si>
    <t>Komunikace pozemní</t>
  </si>
  <si>
    <t>564851011</t>
  </si>
  <si>
    <t>Podklad ze štěrkodrti ŠD s rozprostřením a zhutněním plochy jednotlivě do 100 m2, po zhutnění tl. 150 mm</t>
  </si>
  <si>
    <t>-1366172675</t>
  </si>
  <si>
    <t>"pod okapový chodník"</t>
  </si>
  <si>
    <t>22,2</t>
  </si>
  <si>
    <t>Úpravy povrchů, podlahy a osazování výplní</t>
  </si>
  <si>
    <t>612325302</t>
  </si>
  <si>
    <t>Vápenocementová omítka ostění nebo nadpraží štuková dvouvrstvá</t>
  </si>
  <si>
    <t>-826682224</t>
  </si>
  <si>
    <t>"nové omítky špalety a ostění oken a dveří"</t>
  </si>
  <si>
    <t>"okno 1/P" 0,4*(1,2+1,2+1,2)*11</t>
  </si>
  <si>
    <t xml:space="preserve">"okno 2/P"0,4*(1,5+1,5+1,2)*12 </t>
  </si>
  <si>
    <t>"okno 3/P" 0,4*(0,6+0,6+0,6)*6</t>
  </si>
  <si>
    <t>"okno 4/P" 0,4*(0,6+0,6+2,5)*2</t>
  </si>
  <si>
    <t>"dveře 5/P" 0,4*(2,4+2,4+1,75)</t>
  </si>
  <si>
    <t>"okno 6/P" 0,4*(2,4+2,4+2,0)</t>
  </si>
  <si>
    <t>"okno 7/P" 0,4*(2,1+2,1+4,1)</t>
  </si>
  <si>
    <t>619995001</t>
  </si>
  <si>
    <t>Začištění omítek (s dodáním hmot) kolem oken, dveří, podlah, obkladů apod.</t>
  </si>
  <si>
    <t>1615481098</t>
  </si>
  <si>
    <t>"dveře 5/P - vnitřní" (2,4+2,4+1,75)*2</t>
  </si>
  <si>
    <t>621142001</t>
  </si>
  <si>
    <t>Pletivo vnějších ploch v ploše nebo pruzích, na plném podkladu sklovláknité vtlačené do tmelu podhledů</t>
  </si>
  <si>
    <t>-2013224966</t>
  </si>
  <si>
    <t>"podbití" 25,35</t>
  </si>
  <si>
    <t>621151031</t>
  </si>
  <si>
    <t>Penetrační nátěr vnějších pastovitých tenkovrstvých omítek silikonový podhledů</t>
  </si>
  <si>
    <t>-526534993</t>
  </si>
  <si>
    <t>621325101</t>
  </si>
  <si>
    <t>Oprava vápenocementové omítky vnějších ploch stupně členitosti 1 hladké podhledů, v rozsahu opravované plochy do 10%</t>
  </si>
  <si>
    <t>559226729</t>
  </si>
  <si>
    <t>"oprava stávající VPC omítky"</t>
  </si>
  <si>
    <t>370,06-175,3</t>
  </si>
  <si>
    <t>621531012</t>
  </si>
  <si>
    <t>Omítka tenkovrstvá silikonová vnějších ploch probarvená bez penetrace zatíraná (škrábaná), zrnitost 1,5 mm podhledů</t>
  </si>
  <si>
    <t>-2063436046</t>
  </si>
  <si>
    <t>622131101</t>
  </si>
  <si>
    <t>Podkladní a spojovací vrstva vnějších omítaných ploch cementový postřik nanášený ručně celoplošně stěn</t>
  </si>
  <si>
    <t>1904234817</t>
  </si>
  <si>
    <t>"sokolová část" 0,8*59</t>
  </si>
  <si>
    <t>"nová plocha vzniklá odstraněním obložení z palubek - holá stěna" 128,1</t>
  </si>
  <si>
    <t>622131121</t>
  </si>
  <si>
    <t>Podkladní a spojovací vrstva vnějších omítaných ploch penetrace nanášená ručně stěn</t>
  </si>
  <si>
    <t>-1188191358</t>
  </si>
  <si>
    <t>370,06</t>
  </si>
  <si>
    <t>622142001</t>
  </si>
  <si>
    <t>Pletivo vnějších ploch v ploše nebo pruzích, na plném podkladu sklovláknité vtlačené do tmelu stěn</t>
  </si>
  <si>
    <t>1408513706</t>
  </si>
  <si>
    <t>622151021</t>
  </si>
  <si>
    <t>Penetrační nátěr vnějších pastovitých tenkovrstvých omítek mozaikových akrylátový stěn</t>
  </si>
  <si>
    <t>137475606</t>
  </si>
  <si>
    <t>"sokolová část - viditelná" 0,5*60,28</t>
  </si>
  <si>
    <t>622151031</t>
  </si>
  <si>
    <t>Penetrační nátěr vnějších pastovitých tenkovrstvých omítek silikonový stěn</t>
  </si>
  <si>
    <t>-833019610</t>
  </si>
  <si>
    <t>"hlavní fasáda" 322,86</t>
  </si>
  <si>
    <t>"špalety a nadpraží" 28,567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</si>
  <si>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</si>
  <si>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</si>
  <si>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1565513653</t>
  </si>
  <si>
    <t>"sokolová část"</t>
  </si>
  <si>
    <t>0,8*60,3</t>
  </si>
  <si>
    <t>-2,0*0,3</t>
  </si>
  <si>
    <t>-1,75*0,3</t>
  </si>
  <si>
    <t>"hlavní fasáda"</t>
  </si>
  <si>
    <t>322,86</t>
  </si>
  <si>
    <t>M</t>
  </si>
  <si>
    <t>28376021</t>
  </si>
  <si>
    <t>deska perimetrická fasádní soklová 150kPa λ=0,035 tl 160mm</t>
  </si>
  <si>
    <t>159125909</t>
  </si>
  <si>
    <t>47,115*1,05 'Přepočtené koeficientem množství</t>
  </si>
  <si>
    <t>28372093R</t>
  </si>
  <si>
    <t>deska EPS s příměsí grafitu λ=0,033 tl 160mm</t>
  </si>
  <si>
    <t>800249448</t>
  </si>
  <si>
    <t>322,86*1,05 'Přepočtené koeficientem množství</t>
  </si>
  <si>
    <t>622212001</t>
  </si>
  <si>
    <t>Montáž kontaktního zateplení vnějšího ostění, nadpraží nebo parapetu lepením z polystyrenových desek (dodávka ve specifikaci) hloubky špalet do 200 mm, tloušťky desek do 40 mm</t>
  </si>
  <si>
    <t>530732138</t>
  </si>
  <si>
    <t>"nové okna - špalety a ostění oken a dveří"</t>
  </si>
  <si>
    <t>"okno 1/P" (1,2+1,2+1,2)*11</t>
  </si>
  <si>
    <t xml:space="preserve">"okno 2/P"(1,5+1,5+1,2)*12 </t>
  </si>
  <si>
    <t>"okno 3/P" (0,6+0,6+0,6)*6</t>
  </si>
  <si>
    <t>"okno 4/P" (0,6+0,6+2,5)*2</t>
  </si>
  <si>
    <t>"dveře 5/P" (2,4+2,4+1,75)</t>
  </si>
  <si>
    <t>"dveře 6/P" (2,4+2,4+2,0)</t>
  </si>
  <si>
    <t>"okno 7/P" (2,1+2,1+4,1)</t>
  </si>
  <si>
    <t>28372082</t>
  </si>
  <si>
    <t>deska EPS s příměsí grafitu λ=0,033 tl 40mm</t>
  </si>
  <si>
    <t>-1164192108</t>
  </si>
  <si>
    <t>28,567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</si>
  <si>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</si>
  <si>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</si>
  <si>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1346203142</t>
  </si>
  <si>
    <t>"sokolová část" 47,115</t>
  </si>
  <si>
    <t>622251201</t>
  </si>
  <si>
    <t>Montáž kontaktního zateplení lepením a mechanickým kotvením Příplatek k cenám za použití disperzní (organické) armovací hmoty při stěrkování izolačních desek</t>
  </si>
  <si>
    <t>524118416</t>
  </si>
  <si>
    <t>622251209</t>
  </si>
  <si>
    <t>Montáž kontaktního zateplení lepením a mechanickým kotvením Příplatek k cenám za použití pancéřového sklovláknitého pletiva pro namáhané oblasti soklů, pod keramický obklad apod.</t>
  </si>
  <si>
    <t>1981994350</t>
  </si>
  <si>
    <t>622252002</t>
  </si>
  <si>
    <t>Montáž profilů kontaktního zateplení ostatních stěnových, dilatačních apod. lepených do tmelu</t>
  </si>
  <si>
    <t>-1778964783</t>
  </si>
  <si>
    <t>"APU lišty"</t>
  </si>
  <si>
    <t>3*1,2*11</t>
  </si>
  <si>
    <t>((2*1,5)+1,2)*12</t>
  </si>
  <si>
    <t>3*0,6*6</t>
  </si>
  <si>
    <t>((2*0,6)+2,5)*2</t>
  </si>
  <si>
    <t>((2*2,4)+1,75)*1</t>
  </si>
  <si>
    <t>((2*2,4)+2,0)*1</t>
  </si>
  <si>
    <t>((2*2,1)+4,1)*1</t>
  </si>
  <si>
    <t>Mezisoučet</t>
  </si>
  <si>
    <t>"rohové lišty"</t>
  </si>
  <si>
    <t>1,2*2*11</t>
  </si>
  <si>
    <t>1,5*2*12</t>
  </si>
  <si>
    <t>0,6*2*6</t>
  </si>
  <si>
    <t>0,6*2*2</t>
  </si>
  <si>
    <t>2*2,4</t>
  </si>
  <si>
    <t>2,4*2</t>
  </si>
  <si>
    <t>2,1*2</t>
  </si>
  <si>
    <t>(2*6,155)+(4*4,705)+(2*1,65)+(8*0,2)</t>
  </si>
  <si>
    <t>"lišty s okapnicí"</t>
  </si>
  <si>
    <t>1,2*11</t>
  </si>
  <si>
    <t>1,2*12</t>
  </si>
  <si>
    <t>0,6*6</t>
  </si>
  <si>
    <t>2,5*2</t>
  </si>
  <si>
    <t>1,75</t>
  </si>
  <si>
    <t>2,0</t>
  </si>
  <si>
    <t>4,1</t>
  </si>
  <si>
    <t>(3,75+10,2+3,6)*2</t>
  </si>
  <si>
    <t>"parapetní lišty"</t>
  </si>
  <si>
    <t>19416052</t>
  </si>
  <si>
    <t>profil rohový Al s výztužnou tkaninou š 100/150mm</t>
  </si>
  <si>
    <t>1088007623</t>
  </si>
  <si>
    <t>121,83*1,1 'Přepočtené koeficientem množství</t>
  </si>
  <si>
    <t>59051476</t>
  </si>
  <si>
    <t>profil napojovací okenní PVC s výztužnou tkaninou 9mm</t>
  </si>
  <si>
    <t>-1965312522</t>
  </si>
  <si>
    <t>129,85*1,1 'Přepočtené koeficientem množství</t>
  </si>
  <si>
    <t>28341022</t>
  </si>
  <si>
    <t>profil napojovací parapetní PVC s výztužnou tkaninou</t>
  </si>
  <si>
    <t>-1075097782</t>
  </si>
  <si>
    <t>40,3*1,1 'Přepočtené koeficientem množství</t>
  </si>
  <si>
    <t>59051510</t>
  </si>
  <si>
    <t>profil napojovací nadokenní PVC s okapnicí s výztužnou tkaninou</t>
  </si>
  <si>
    <t>-1868094963</t>
  </si>
  <si>
    <t>79,15*1,1 'Přepočtené koeficientem množství</t>
  </si>
  <si>
    <t>622321101</t>
  </si>
  <si>
    <t>Omítka vápenocementová vnějších ploch nanášená ručně jednovrstvá, tloušťky do 15 mm hrubá nezatřená stěn</t>
  </si>
  <si>
    <t>-1292158429</t>
  </si>
  <si>
    <t>622321191</t>
  </si>
  <si>
    <t>Omítka vápenocementová vnějších ploch nanášená ručně Příplatek k cenám za každých dalších i započatých 5 mm tloušťky omítky přes 15 mm stěn</t>
  </si>
  <si>
    <t>1807461945</t>
  </si>
  <si>
    <t>622511112</t>
  </si>
  <si>
    <t>Omítka tenkovrstvá akrylátová vnějších ploch probarvená bez penetrace mozaiková střednězrnná stěn</t>
  </si>
  <si>
    <t>-688044810</t>
  </si>
  <si>
    <t>622531012</t>
  </si>
  <si>
    <t>Omítka tenkovrstvá silikonová vnějších ploch probarvená bez penetrace zatíraná (škrábaná), zrnitost 1,5 mm stěn</t>
  </si>
  <si>
    <t>1354634849</t>
  </si>
  <si>
    <t>622635091</t>
  </si>
  <si>
    <t>Oprava spárování cihelného zdiva cementovou maltou včetně vysekání a vyčištění spár komínového nad střechou, v rozsahu opravované plochy přes 40 do 50 %</t>
  </si>
  <si>
    <t>-313119795</t>
  </si>
  <si>
    <t>"kompletní přespárování komína"</t>
  </si>
  <si>
    <t>(3,75+1,73+1,96+0,74)*2</t>
  </si>
  <si>
    <t>629991011</t>
  </si>
  <si>
    <t>Zakrytí vnějších ploch před znečištěním včetně pozdějšího odkrytí výplní otvorů a svislých ploch fólií přilepenou lepící páskou</t>
  </si>
  <si>
    <t>-1307490885</t>
  </si>
  <si>
    <t>"okna a dveře z interiéru"</t>
  </si>
  <si>
    <t>1,5*1,2*12</t>
  </si>
  <si>
    <t>0,6*0,6*6</t>
  </si>
  <si>
    <t>0,6*2,5*2</t>
  </si>
  <si>
    <t>1,75*2,4*2</t>
  </si>
  <si>
    <t>629991012</t>
  </si>
  <si>
    <t>Zakrytí vnějších ploch před znečištěním včetně pozdějšího odkrytí výplní otvorů a svislých ploch fólií přilepenou na začišťovací lištu</t>
  </si>
  <si>
    <t>1904176346</t>
  </si>
  <si>
    <t>"zakrytí oken a dveří exteriér"</t>
  </si>
  <si>
    <t>629995101</t>
  </si>
  <si>
    <t>Očištění vnějších ploch tlakovou vodou omytím tlakovou vodou</t>
  </si>
  <si>
    <t>-1608489777</t>
  </si>
  <si>
    <t>""hlavní fasáda""</t>
  </si>
  <si>
    <t>73,7+22,35+2,64</t>
  </si>
  <si>
    <t>-1,2*1,2*4</t>
  </si>
  <si>
    <t>-1,2*1,5*2</t>
  </si>
  <si>
    <t>93,55</t>
  </si>
  <si>
    <t>-0,6*0,6*6</t>
  </si>
  <si>
    <t>-1,2*1,2*3</t>
  </si>
  <si>
    <t>-1,2*1,5*5</t>
  </si>
  <si>
    <t>"pohled jižní"</t>
  </si>
  <si>
    <t>81,52</t>
  </si>
  <si>
    <t>-1,2*1,2*2</t>
  </si>
  <si>
    <t>-2,1*4,1</t>
  </si>
  <si>
    <t>-1,2*1,5*3</t>
  </si>
  <si>
    <t>73,7+22,35+2,46</t>
  </si>
  <si>
    <t>-0,6*2,5*2</t>
  </si>
  <si>
    <t>-1,2*1,5</t>
  </si>
  <si>
    <t>631351101</t>
  </si>
  <si>
    <t>Bednění v podlahách rýh a hran zřízení</t>
  </si>
  <si>
    <t>392486574</t>
  </si>
  <si>
    <t>"parapetní rovina"</t>
  </si>
  <si>
    <t>((1,2*23)+(0,6*6)+(2,5*2)+(4,1))*0,2</t>
  </si>
  <si>
    <t>631351102</t>
  </si>
  <si>
    <t>Bednění v podlahách rýh a hran odstranění</t>
  </si>
  <si>
    <t>-1614054346</t>
  </si>
  <si>
    <t>632450122</t>
  </si>
  <si>
    <t>Potěr cementový vyrovnávací ze suchých směsí v pásu o průměrné (střední) tl. přes 20 do 30 mm</t>
  </si>
  <si>
    <t>-1881132687</t>
  </si>
  <si>
    <t xml:space="preserve">"parapetní rovina interiér" </t>
  </si>
  <si>
    <t>((1,2*23)+(0,6*6)+(2,5*2)+(4,1))*0,4</t>
  </si>
  <si>
    <t>637211131</t>
  </si>
  <si>
    <t>Okapový chodník z dlaždic betonových do kameniva s vyplněním spár drobným kamenivem, tl. dlaždic 40 mm</t>
  </si>
  <si>
    <t>302262687</t>
  </si>
  <si>
    <t>"pouze práce - materiál bude použit ze stávající dlažby"</t>
  </si>
  <si>
    <t>637211132R</t>
  </si>
  <si>
    <t>Příplatek za řezání betonové dlažby</t>
  </si>
  <si>
    <t>356862330</t>
  </si>
  <si>
    <t>63,2</t>
  </si>
  <si>
    <t>941111111</t>
  </si>
  <si>
    <t>Lešení řadové trubkové lehké pracovní s podlahami s provozním zatížením tř. 3 do 200 kg/m2 šířky tř. W06 od 0,6 do 0,9 m výšky do 10 m montáž</t>
  </si>
  <si>
    <t>-589715784</t>
  </si>
  <si>
    <t>370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</si>
  <si>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</si>
  <si>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</si>
  <si>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580069390</t>
  </si>
  <si>
    <t>370*60</t>
  </si>
  <si>
    <t>941111811</t>
  </si>
  <si>
    <t>Lešení řadové trubkové lehké pracovní s podlahami s provozním zatížením tř. 3 do 200 kg/m2 šířky tř. W06 od 0,6 do 0,9 m výšky do 10 m demontáž</t>
  </si>
  <si>
    <t>1644161406</t>
  </si>
  <si>
    <t>944511111</t>
  </si>
  <si>
    <t>Síť ochranná zavěšená na konstrukci lešení z textilie z umělých vláken montáž</t>
  </si>
  <si>
    <t>1603921008</t>
  </si>
  <si>
    <t>944511211</t>
  </si>
  <si>
    <t>Síť ochranná zavěšená na konstrukci lešení z textilie z umělých vláken příplatek k ceně za každý den použití</t>
  </si>
  <si>
    <t>1942538056</t>
  </si>
  <si>
    <t>944511811</t>
  </si>
  <si>
    <t>Síť ochranná zavěšená na konstrukci lešení z textilie z umělých vláken demontáž</t>
  </si>
  <si>
    <t>40324148</t>
  </si>
  <si>
    <t>320301842</t>
  </si>
  <si>
    <t>-1802001335</t>
  </si>
  <si>
    <t>4*10</t>
  </si>
  <si>
    <t>-1165358671</t>
  </si>
  <si>
    <t>985131311</t>
  </si>
  <si>
    <t>Očištění ploch stěn, rubu kleneb a podlah ruční dočištění ocelovými kartáči</t>
  </si>
  <si>
    <t>1965656141</t>
  </si>
  <si>
    <t>"komín" (3,75+1,73+1,96+0,74)</t>
  </si>
  <si>
    <t>985311111</t>
  </si>
  <si>
    <t>Reprofilace betonu sanačními maltami na cementové bázi ručně stěn, tloušťky do 10 mm</t>
  </si>
  <si>
    <t>-1404788782</t>
  </si>
  <si>
    <t>"prava komínové hlavy"</t>
  </si>
  <si>
    <t>0,1*((0,65+1,05)*2)</t>
  </si>
  <si>
    <t>0,65*1,05</t>
  </si>
  <si>
    <t>993111111</t>
  </si>
  <si>
    <t>Dovoz a odvoz lešení včetně naložení a složení řadového, na vzdálenost do 10 km</t>
  </si>
  <si>
    <t>1026089450</t>
  </si>
  <si>
    <t>993111119</t>
  </si>
  <si>
    <t>Dovoz a odvoz lešení včetně naložení a složení řadového, na vzdálenost Příplatek k ceně za každých dalších i započatých 10 km přes 10 km</t>
  </si>
  <si>
    <t>1729262048</t>
  </si>
  <si>
    <t>370*10</t>
  </si>
  <si>
    <t>998</t>
  </si>
  <si>
    <t>Přesun hmot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</si>
  <si>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</si>
  <si>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</si>
  <si>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2092910165</t>
  </si>
  <si>
    <t>713111111</t>
  </si>
  <si>
    <t>Montáž tepelné izolace stropů rohožemi, pásy, dílci, deskami, bloky (izolační materiál ve specifikaci) vrchem bez překrytí lepenkou kladenými volně</t>
  </si>
  <si>
    <t>-1979397920</t>
  </si>
  <si>
    <t>184,34</t>
  </si>
  <si>
    <t>54</t>
  </si>
  <si>
    <t>28376526</t>
  </si>
  <si>
    <t>deska izolační PIR s oboustranným textilním rounem λ=0,026 tl 60mm</t>
  </si>
  <si>
    <t>-1746978503</t>
  </si>
  <si>
    <t>184,34*1,15 'Přepočtené koeficientem množství</t>
  </si>
  <si>
    <t>55</t>
  </si>
  <si>
    <t>998713112</t>
  </si>
  <si>
    <t>Přesun hmot pro izolace tepelné stanovený z hmotnosti přesunovaného materiálu vodorovná dopravní vzdálenost do 50 m s omezením mechanizace v objektech výšky přes 6 m do 12 m</t>
  </si>
  <si>
    <t>1307895207</t>
  </si>
  <si>
    <t>56</t>
  </si>
  <si>
    <t>762083122</t>
  </si>
  <si>
    <t>Impregnace řeziva máčením proti dřevokaznému hmyzu, houbám a plísním, třída ohrožení 3 a 4 (dřevo v exteriéru)</t>
  </si>
  <si>
    <t>-607186712</t>
  </si>
  <si>
    <t>1,976</t>
  </si>
  <si>
    <t>57</t>
  </si>
  <si>
    <t>762341210</t>
  </si>
  <si>
    <t>Montáž bednění střech rovných a šikmých sklonu do 60° s vyřezáním otvorů z prken hrubých na sraz tl. do 32 mm</t>
  </si>
  <si>
    <t>-1748560948</t>
  </si>
  <si>
    <t>"předpoklad výměny do 30%"</t>
  </si>
  <si>
    <t>58</t>
  </si>
  <si>
    <t>60515111</t>
  </si>
  <si>
    <t>řezivo jehličnaté boční prkno 20-30mm</t>
  </si>
  <si>
    <t>-635943499</t>
  </si>
  <si>
    <t>79,044*0,025 'Přepočtené koeficientem množství</t>
  </si>
  <si>
    <t>59</t>
  </si>
  <si>
    <t>762395000</t>
  </si>
  <si>
    <t>Spojovací prostředky krovů, bednění a laťování, nadstřešních konstrukcí svorníky, prkna, hřebíky, pásová ocel, vruty</t>
  </si>
  <si>
    <t>1465190574</t>
  </si>
  <si>
    <t>60</t>
  </si>
  <si>
    <t>762420033</t>
  </si>
  <si>
    <t>Obložení stropů nebo střešních podhledů z cementotřískových desek šroubovaných na pero a drážku broušených, tloušťky desky 16 mm</t>
  </si>
  <si>
    <t>1708004650</t>
  </si>
  <si>
    <t>"podbití střechy"</t>
  </si>
  <si>
    <t>0,74*3,74*4</t>
  </si>
  <si>
    <t>0,7*10,2*2</t>
  </si>
  <si>
    <t>61</t>
  </si>
  <si>
    <t>762430025</t>
  </si>
  <si>
    <t>Obložení stěn z cementotřískových desek šroubovaných na pero a drážku nebroušených, tloušťky desky 20 mm</t>
  </si>
  <si>
    <t>637394056</t>
  </si>
  <si>
    <t>22,35*2</t>
  </si>
  <si>
    <t>62</t>
  </si>
  <si>
    <t>998762112</t>
  </si>
  <si>
    <t>Přesun hmot pro konstrukce tesařské stanovený z hmotnosti přesunovaného materiálu vodorovná dopravní vzdálenost do 50 m s omezením mechanizace v objektech výšky přes 6 do 12 m</t>
  </si>
  <si>
    <t>1914248184</t>
  </si>
  <si>
    <t>63</t>
  </si>
  <si>
    <t>763131441</t>
  </si>
  <si>
    <t>Podhled ze sádrokartonových desek dvouvrstvá zavěšená spodní konstrukce z ocelových profilů CD, UD dvojitě opláštěná deskami protipožárními DF, tl. 2 x 12,5 mm, bez izolace, REI do 120</t>
  </si>
  <si>
    <t>-1936163705</t>
  </si>
  <si>
    <t>"Skladba G"</t>
  </si>
  <si>
    <t>110</t>
  </si>
  <si>
    <t>64</t>
  </si>
  <si>
    <t>763131751</t>
  </si>
  <si>
    <t>Podhled ze sádrokartonových desek ostatní práce a konstrukce na podhledech ze sádrokartonových desek montáž parotěsné zábrany</t>
  </si>
  <si>
    <t>-805867430</t>
  </si>
  <si>
    <t>110+74,34</t>
  </si>
  <si>
    <t>65</t>
  </si>
  <si>
    <t>28329282</t>
  </si>
  <si>
    <t>fólie PE vyztužená Al vrstvou pro parotěsnou vrstvu 170g/m2</t>
  </si>
  <si>
    <t>2081048055</t>
  </si>
  <si>
    <t>184,34*1,1235 'Přepočtené koeficientem množství</t>
  </si>
  <si>
    <t>66</t>
  </si>
  <si>
    <t>763161763</t>
  </si>
  <si>
    <t>Podkroví ze sádrokartonových desek dvouvrstvá spodní konstrukce z ocelových profilů CD, UD na krokvových závěsech dvojitě opláštěná deskami protipožárními DF, tl. 2 x 12,5 mm, bez TI</t>
  </si>
  <si>
    <t>-1203359486</t>
  </si>
  <si>
    <t>"podhled v podkroví SDK skladba K a J"</t>
  </si>
  <si>
    <t>11,8*3,15*2</t>
  </si>
  <si>
    <t>67</t>
  </si>
  <si>
    <t>998763322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</si>
  <si>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přes 6 do 12 m</t>
  </si>
  <si>
    <t>1009524338</t>
  </si>
  <si>
    <t>68</t>
  </si>
  <si>
    <t>764111641R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</si>
  <si>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</si>
  <si>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-1471557797</t>
  </si>
  <si>
    <t>P</t>
  </si>
  <si>
    <t>Poznámka k položce:_x000d_
- falcovaná střešní krytina Click_x000d_
- součástí krytiny je i dodávka ostatních nespecifikovaných rozpočtem klempířských prvků které jsou v součástí systému dodávané krytiny</t>
  </si>
  <si>
    <t>263,5</t>
  </si>
  <si>
    <t>69</t>
  </si>
  <si>
    <t>764203155</t>
  </si>
  <si>
    <t>Montáž oplechování střešních prvků sněhového zachytávače průbežného jednotrubkového</t>
  </si>
  <si>
    <t>1216041423</t>
  </si>
  <si>
    <t>17,4*2</t>
  </si>
  <si>
    <t>70</t>
  </si>
  <si>
    <t>55345025</t>
  </si>
  <si>
    <t>zachytávač sněhový Pz plech s povrchovou úpravou rš 250mm</t>
  </si>
  <si>
    <t>-1677399615</t>
  </si>
  <si>
    <t>71</t>
  </si>
  <si>
    <t>764211603</t>
  </si>
  <si>
    <t>Oplechování střešních prvků z pozinkovaného plechu s povrchovou úpravou hřebene větraného z hřebenáčů hranatých s větracím pásem rš 250 mm v krytině ze šablon</t>
  </si>
  <si>
    <t>2015570366</t>
  </si>
  <si>
    <t>17,4</t>
  </si>
  <si>
    <t>72</t>
  </si>
  <si>
    <t>764212633</t>
  </si>
  <si>
    <t>Oplechování střešních prvků z pozinkovaného plechu s povrchovou úpravou štítu závětrnou lištou rš 250 mm</t>
  </si>
  <si>
    <t>980610662</t>
  </si>
  <si>
    <t>4*7,25</t>
  </si>
  <si>
    <t>4*7,28</t>
  </si>
  <si>
    <t>73</t>
  </si>
  <si>
    <t>764212662</t>
  </si>
  <si>
    <t>Oplechování střešních prvků z pozinkovaného plechu s povrchovou úpravou okapu střechy rovné okapovým plechem rš 200 mm</t>
  </si>
  <si>
    <t>966316991</t>
  </si>
  <si>
    <t>74</t>
  </si>
  <si>
    <t>764213652</t>
  </si>
  <si>
    <t>Oplechování střešních prvků z pozinkovaného plechu s povrchovou úpravou střešní výlez rozměru 600 x 600 mm, střechy s krytinou skládanou nebo plechovou</t>
  </si>
  <si>
    <t>1460393129</t>
  </si>
  <si>
    <t>75</t>
  </si>
  <si>
    <t>764246302</t>
  </si>
  <si>
    <t>Oplechování parapetů z titanzinkového lesklého válcovaného plechu rovných mechanicky kotvené, bez rohů rš 200 mm</t>
  </si>
  <si>
    <t>408551984</t>
  </si>
  <si>
    <t>"prvek 4/K" 2,5*2</t>
  </si>
  <si>
    <t>76</t>
  </si>
  <si>
    <t>764246303R</t>
  </si>
  <si>
    <t>Oplechování parapetů rovných mechanicky kotvené z TiZn lesklého plechu rš 260 mm</t>
  </si>
  <si>
    <t>1461047592</t>
  </si>
  <si>
    <t>Poznámka k položce:_x000d_
- součástí dodávky i příponky</t>
  </si>
  <si>
    <t>"prvek 1/K" 0,6*6</t>
  </si>
  <si>
    <t>"prvek 2/K" 1,2*23</t>
  </si>
  <si>
    <t>"prvek 3/K" 4,1*1</t>
  </si>
  <si>
    <t>77</t>
  </si>
  <si>
    <t>764311613</t>
  </si>
  <si>
    <t>Lemování zdí z pozinkovaného plechu s povrchovou úpravou boční nebo horní rovné, střech s krytinou skládanou mimo prejzovou rš 250 mm</t>
  </si>
  <si>
    <t>1768914218</t>
  </si>
  <si>
    <t>"přechod střecha x stěna" (7,25+7,25)*2</t>
  </si>
  <si>
    <t>"komín" 1,05+1,05+0,65+0,65</t>
  </si>
  <si>
    <t>78</t>
  </si>
  <si>
    <t>764511602</t>
  </si>
  <si>
    <t>Žlab podokapní z pozinkovaného plechu s povrchovou úpravou včetně háků a čel půlkruhový rš 330 mm</t>
  </si>
  <si>
    <t>434576026</t>
  </si>
  <si>
    <t>"prvek 6/K" 47</t>
  </si>
  <si>
    <t>79</t>
  </si>
  <si>
    <t>764511622</t>
  </si>
  <si>
    <t>Žlab podokapní z pozinkovaného plechu s povrchovou úpravou roh nebo kout, žlabu půlkruhového rš 330 mm</t>
  </si>
  <si>
    <t>1973530103</t>
  </si>
  <si>
    <t>80</t>
  </si>
  <si>
    <t>764511643</t>
  </si>
  <si>
    <t>Žlab podokapní z pozinkovaného plechu s povrchovou úpravou kotlík oválný (trychtýřový), rš žlabu/průměr svodu 330/120 mm</t>
  </si>
  <si>
    <t>617344970</t>
  </si>
  <si>
    <t>"prvek K/5" 8</t>
  </si>
  <si>
    <t>81</t>
  </si>
  <si>
    <t>764518623</t>
  </si>
  <si>
    <t>Svod z pozinkovaného plechu s upraveným povrchem včetně objímek, kolen a odskoků kruhový, průměru 120 mm</t>
  </si>
  <si>
    <t>-1663471977</t>
  </si>
  <si>
    <t>"prvek 5/K" 26</t>
  </si>
  <si>
    <t>82</t>
  </si>
  <si>
    <t>764548325R</t>
  </si>
  <si>
    <t>Montáž a dodávka veškerých prostupů, komínků z Pz s povrchovou úpravou</t>
  </si>
  <si>
    <t>kpl</t>
  </si>
  <si>
    <t>397991585</t>
  </si>
  <si>
    <t>Poznámka k položce:_x000d_
- 3x komínek do falcovaných krytin</t>
  </si>
  <si>
    <t>83</t>
  </si>
  <si>
    <t>764548326R</t>
  </si>
  <si>
    <t>Montáž a dodávka větracího komínku O/3</t>
  </si>
  <si>
    <t>-1368354023</t>
  </si>
  <si>
    <t>84</t>
  </si>
  <si>
    <t>998764112</t>
  </si>
  <si>
    <t>Přesun hmot pro konstrukce klempířské stanovený z hmotnosti přesunovaného materiálu vodorovná dopravní vzdálenost do 50 m s omezením mechanizace v objektech výšky přes 6 do 12 m</t>
  </si>
  <si>
    <t>1363683831</t>
  </si>
  <si>
    <t>85</t>
  </si>
  <si>
    <t>765111201</t>
  </si>
  <si>
    <t>Montáž krytiny keramické okapové hrany s okapním větracím pásem</t>
  </si>
  <si>
    <t>-1894001138</t>
  </si>
  <si>
    <t>17,4+17,4</t>
  </si>
  <si>
    <t>86</t>
  </si>
  <si>
    <t>59660027</t>
  </si>
  <si>
    <t>pás Al okapní ochranný a větrací šířky 100mm</t>
  </si>
  <si>
    <t>-650850524</t>
  </si>
  <si>
    <t>34,8*1,05 'Přepočtené koeficientem množství</t>
  </si>
  <si>
    <t>87</t>
  </si>
  <si>
    <t>765191023</t>
  </si>
  <si>
    <t>Montáž pojistné hydroizolační nebo parotěsné fólie kladené ve sklonu přes 20° s lepenými přesahy na bednění nebo tepelnou izolaci</t>
  </si>
  <si>
    <t>-36627049</t>
  </si>
  <si>
    <t>88</t>
  </si>
  <si>
    <t>28329223</t>
  </si>
  <si>
    <t>fólie difuzně propustné s nakašírovanou strukturovanou rohoží pod hladkou plechovou krytinu</t>
  </si>
  <si>
    <t>21275918</t>
  </si>
  <si>
    <t>263,48*1,1 'Přepočtené koeficientem množství</t>
  </si>
  <si>
    <t>89</t>
  </si>
  <si>
    <t>998765122</t>
  </si>
  <si>
    <t>Přesun hmot pro krytiny skládané stanovený z hmotnosti přesunovaného materiálu vodorovná dopravní vzdálenost do 50 m ruční (bez užití mechanizace) na objektech výšky přes 6 do 12 m</t>
  </si>
  <si>
    <t>1785498497</t>
  </si>
  <si>
    <t>90</t>
  </si>
  <si>
    <t>766622131</t>
  </si>
  <si>
    <t>Montáž oken plastových včetně montáže rámu plochy přes 1 m2 otevíravých do zdiva, výšky do 1,5 m</t>
  </si>
  <si>
    <t>-329572298</t>
  </si>
  <si>
    <t>"okno 1/P" 1,2*1,2*11</t>
  </si>
  <si>
    <t>"okno 2/P" 1,2*1,5*12</t>
  </si>
  <si>
    <t>"okno 4/P" 0,6*2,5*2</t>
  </si>
  <si>
    <t>91</t>
  </si>
  <si>
    <t>61140052R</t>
  </si>
  <si>
    <t>okno plastové otevíravé/sklopné, izolační trojsklo 1/P</t>
  </si>
  <si>
    <t>-1301797873</t>
  </si>
  <si>
    <t>Poznámka k položce:_x000d_
- součástí okna jsou vnitřní žaluzie</t>
  </si>
  <si>
    <t>92</t>
  </si>
  <si>
    <t>61140053R</t>
  </si>
  <si>
    <t>okno plastové otevíravé/sklopné, izolační trojsklo 2/P</t>
  </si>
  <si>
    <t>-1163027347</t>
  </si>
  <si>
    <t>93</t>
  </si>
  <si>
    <t>61140054R</t>
  </si>
  <si>
    <t>okno plastové otevíravé/sklopné, izolační trojsklo 4/P</t>
  </si>
  <si>
    <t>980355157</t>
  </si>
  <si>
    <t>94</t>
  </si>
  <si>
    <t>766622132</t>
  </si>
  <si>
    <t>Montáž oken plastových včetně montáže rámu plochy přes 1 m2 otevíravých do zdiva, výšky přes 1,5 do 2,5 m</t>
  </si>
  <si>
    <t>-503445611</t>
  </si>
  <si>
    <t>"okno 7/P" 2,1*4,1</t>
  </si>
  <si>
    <t>95</t>
  </si>
  <si>
    <t>61140056R</t>
  </si>
  <si>
    <t>okno plastové otevíravé/sklopné, izolační trojsklo 7/P</t>
  </si>
  <si>
    <t>-1934813560</t>
  </si>
  <si>
    <t>96</t>
  </si>
  <si>
    <t>766622216</t>
  </si>
  <si>
    <t>Montáž oken plastových plochy do 1 m2 včetně montáže rámu otevíravých do zdiva</t>
  </si>
  <si>
    <t>-293887102</t>
  </si>
  <si>
    <t>"okno 3/P" 6</t>
  </si>
  <si>
    <t>97</t>
  </si>
  <si>
    <t>61140050R</t>
  </si>
  <si>
    <t>okno plastové otevíravé/sklopné, izolační trojsklo 3/P</t>
  </si>
  <si>
    <t>-552294458</t>
  </si>
  <si>
    <t>98</t>
  </si>
  <si>
    <t>766629631</t>
  </si>
  <si>
    <t>Předsazená montáž otvorových výplní dveří utěsnění připojovací spáry ostění nebo nadpraží komprimační páskou</t>
  </si>
  <si>
    <t>-2147443235</t>
  </si>
  <si>
    <t>"okno 2/P" (1,5+1,5+1,2)*12</t>
  </si>
  <si>
    <t>"dveře 5/P" (2,4+2,4+1,75)*2</t>
  </si>
  <si>
    <t>"dveře 6/P" (2,4+2,4+2,0)*1</t>
  </si>
  <si>
    <t>"okno 7/P" (2,1+2,1+4,1)*1</t>
  </si>
  <si>
    <t>"okno 1/P" (1,2)*11</t>
  </si>
  <si>
    <t>"okno 2/P" (1,2)*12</t>
  </si>
  <si>
    <t>"okno 3/P" (0,6)*6</t>
  </si>
  <si>
    <t>"okno 4/P" (2,5)*2</t>
  </si>
  <si>
    <t>"okno 7/P" (4,1)*1</t>
  </si>
  <si>
    <t>99</t>
  </si>
  <si>
    <t>28323185</t>
  </si>
  <si>
    <t>páska okenní třívrstvá venkovní paropropustná samolepicí okraj 100mm</t>
  </si>
  <si>
    <t>1112975051</t>
  </si>
  <si>
    <t>176,7*1,1 'Přepočtené koeficientem množství</t>
  </si>
  <si>
    <t>100</t>
  </si>
  <si>
    <t>28323186</t>
  </si>
  <si>
    <t>páska okenní třívrstvá vnitřní parotěsná samolepicí okraj 100mm</t>
  </si>
  <si>
    <t>-1895647987</t>
  </si>
  <si>
    <t>101</t>
  </si>
  <si>
    <t>766660451</t>
  </si>
  <si>
    <t>Montáž vchodových dveří včetně rámu do zdiva dvoukřídlových bez nadsvětlíku</t>
  </si>
  <si>
    <t>1567034340</t>
  </si>
  <si>
    <t>"dveře 5/P" 2</t>
  </si>
  <si>
    <t>"dveře 6/P" 1</t>
  </si>
  <si>
    <t>102</t>
  </si>
  <si>
    <t>61140510R</t>
  </si>
  <si>
    <t>dveře dvoukřídlé plastové bílé prosklené, izolační trojsklo 5/P</t>
  </si>
  <si>
    <t>-341355049</t>
  </si>
  <si>
    <t>Poznámka k položce:_x000d_
- kování klika klika, samozavírač, bezpečnostní zámek_x000d_
- varovné pásky</t>
  </si>
  <si>
    <t>0,689655172413793*2,9 'Přepočtené koeficientem množství</t>
  </si>
  <si>
    <t>103</t>
  </si>
  <si>
    <t>61140511R</t>
  </si>
  <si>
    <t>dveře dvoukřídlé plastové bílé plné, 6/P</t>
  </si>
  <si>
    <t>-2132809651</t>
  </si>
  <si>
    <t>Poznámka k položce:_x000d_
- kování klika klika, samozavírač_x000d_
- otevíravé ven_x000d_
- bezpečnostní zámek</t>
  </si>
  <si>
    <t>104</t>
  </si>
  <si>
    <t>766694126</t>
  </si>
  <si>
    <t>Montáž ostatních truhlářských konstrukcí parapetních desek dřevěných nebo plastových šířky přes 300 mm</t>
  </si>
  <si>
    <t>417811965</t>
  </si>
  <si>
    <t>"parapet 8/P a 9/P"</t>
  </si>
  <si>
    <t>1,2*23</t>
  </si>
  <si>
    <t>4,1*1</t>
  </si>
  <si>
    <t>105</t>
  </si>
  <si>
    <t>61144405</t>
  </si>
  <si>
    <t>parapet plastový vnitřní š 500mm</t>
  </si>
  <si>
    <t>-1670439262</t>
  </si>
  <si>
    <t>106</t>
  </si>
  <si>
    <t>61144019</t>
  </si>
  <si>
    <t>koncovka k parapetu plastovému vnitřnímu 1 pár</t>
  </si>
  <si>
    <t>-1179618789</t>
  </si>
  <si>
    <t>107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</si>
  <si>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</si>
  <si>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</si>
  <si>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-840764119</t>
  </si>
  <si>
    <t>108</t>
  </si>
  <si>
    <t>767851104</t>
  </si>
  <si>
    <t>Montáž komínových lávek kompletní celé lávky</t>
  </si>
  <si>
    <t>-1519521479</t>
  </si>
  <si>
    <t>109</t>
  </si>
  <si>
    <t>55344684</t>
  </si>
  <si>
    <t>lávka komínová 250x2000mm</t>
  </si>
  <si>
    <t>-118171278</t>
  </si>
  <si>
    <t>767893125</t>
  </si>
  <si>
    <t>Montáž stříšek nad venkovními vstupy z kovových profilů kotvených k nosné konstrukci pomocí konzol, výplň ze skla rovná, šířky do 1,50 m</t>
  </si>
  <si>
    <t>682767841</t>
  </si>
  <si>
    <t>"O1" 1</t>
  </si>
  <si>
    <t>"O2" 1</t>
  </si>
  <si>
    <t>111</t>
  </si>
  <si>
    <t>63437004R</t>
  </si>
  <si>
    <t>stříška vchodová rovná, nerezové kování, výplň vrstvené bezpečnostní sklo 2200x1000mm</t>
  </si>
  <si>
    <t>-1342545364</t>
  </si>
  <si>
    <t>112</t>
  </si>
  <si>
    <t>63437005R</t>
  </si>
  <si>
    <t>stříška vchodová rovná, nerezové kování, výplň vrstvené bezpečnostní sklo 2400x1000mm</t>
  </si>
  <si>
    <t>-82128890</t>
  </si>
  <si>
    <t>113</t>
  </si>
  <si>
    <t>998767122</t>
  </si>
  <si>
    <t>Přesun hmot pro zámečnické konstrukce stanovený z hmotnosti přesunovaného materiálu vodorovná dopravní vzdálenost do 50 m ruční (bez užití mechanizace) v objektech výšky přes 6 do 12 m</t>
  </si>
  <si>
    <t>-833510472</t>
  </si>
  <si>
    <t>781</t>
  </si>
  <si>
    <t>Dokončovací práce - obklady</t>
  </si>
  <si>
    <t>114</t>
  </si>
  <si>
    <t>781492211</t>
  </si>
  <si>
    <t>Obklad - dokončující práce montáž profilu lepeného flexibilním cementovým lepidlem rohového</t>
  </si>
  <si>
    <t>-1558129304</t>
  </si>
  <si>
    <t>115</t>
  </si>
  <si>
    <t>19416010</t>
  </si>
  <si>
    <t>lišta ukončovací hliníková 8mm</t>
  </si>
  <si>
    <t>1741109319</t>
  </si>
  <si>
    <t>8,6*1,05 'Přepočtené koeficientem množství</t>
  </si>
  <si>
    <t>116</t>
  </si>
  <si>
    <t>781495115</t>
  </si>
  <si>
    <t>Obklad - dokončující práce ostatní práce spárování silikonem</t>
  </si>
  <si>
    <t>1526243782</t>
  </si>
  <si>
    <t>(0,4+0,4+0,6)*6</t>
  </si>
  <si>
    <t>(0,4+0,4+0,4+0,4+2,5)*2</t>
  </si>
  <si>
    <t>117</t>
  </si>
  <si>
    <t>781495184</t>
  </si>
  <si>
    <t>Obklad - dokončující práce pracnější řezání obkladaček rovné</t>
  </si>
  <si>
    <t>-132266438</t>
  </si>
  <si>
    <t>118</t>
  </si>
  <si>
    <t>781495211</t>
  </si>
  <si>
    <t>Čištění vnitřních ploch po provedení obkladu stěn chemickými prostředky</t>
  </si>
  <si>
    <t>285643056</t>
  </si>
  <si>
    <t>4,925</t>
  </si>
  <si>
    <t>119</t>
  </si>
  <si>
    <t>781674113</t>
  </si>
  <si>
    <t>Montáž keramických obkladů parapetů lepených flexibilním lepidlem, šířky parapetu přes 150 do 200 mm</t>
  </si>
  <si>
    <t>-2013520863</t>
  </si>
  <si>
    <t>"parapety oken RŠ cca 400 mm"</t>
  </si>
  <si>
    <t>"okno 3/P" 6*0,6*2</t>
  </si>
  <si>
    <t>"okno 4/P" 2*2,5*2</t>
  </si>
  <si>
    <t>120</t>
  </si>
  <si>
    <t>59761702</t>
  </si>
  <si>
    <t>obklad keramický nemrazuvzdorný povrch hladký/lesklý tl do 10mm přes 19 do 22ks/m2</t>
  </si>
  <si>
    <t>87954899</t>
  </si>
  <si>
    <t>"vnitřní obklad - přesný typ a barvu určí investor"</t>
  </si>
  <si>
    <t>0,4*0,6*6</t>
  </si>
  <si>
    <t>0,5*2,5*2</t>
  </si>
  <si>
    <t>3,94*1,25 'Přepočtené koeficientem množství</t>
  </si>
  <si>
    <t>121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</si>
  <si>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</si>
  <si>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</si>
  <si>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-606633651</t>
  </si>
  <si>
    <t>784</t>
  </si>
  <si>
    <t>Dokončovací práce - malby a tapety</t>
  </si>
  <si>
    <t>122</t>
  </si>
  <si>
    <t>784171101</t>
  </si>
  <si>
    <t>Zakrytí nemalovaných ploch (materiál ve specifikaci) včetně pozdějšího odkrytí podlah</t>
  </si>
  <si>
    <t>-1334461545</t>
  </si>
  <si>
    <t>500</t>
  </si>
  <si>
    <t>123</t>
  </si>
  <si>
    <t>58124842</t>
  </si>
  <si>
    <t>fólie pro malířské potřeby zakrývací tl 7µ 4x5m</t>
  </si>
  <si>
    <t>-1624584812</t>
  </si>
  <si>
    <t>500*1,05 'Přepočtené koeficientem množství</t>
  </si>
  <si>
    <t>124</t>
  </si>
  <si>
    <t>784181121</t>
  </si>
  <si>
    <t>Penetrace podkladu jednonásobná hloubková akrylátová bezbarvá v místnostech výšky do 3,80 m</t>
  </si>
  <si>
    <t>1196207533</t>
  </si>
  <si>
    <t>"výmalby kolem ostění a nadpraží"</t>
  </si>
  <si>
    <t>52*1,15</t>
  </si>
  <si>
    <t>33,08+14,77+3,72+1,2+1,2+12,92+19,38+16,63+5,59+20,92+17,39+18,6+9,37</t>
  </si>
  <si>
    <t>"strop 2.NP"</t>
  </si>
  <si>
    <t>125</t>
  </si>
  <si>
    <t>784211101</t>
  </si>
  <si>
    <t>Malby z malířských směsí oděruvzdorných za mokra dvojnásobné, bílé za mokra oděruvzdorné výborně v místnostech výšky do 3,80 m</t>
  </si>
  <si>
    <t>797110953</t>
  </si>
  <si>
    <t>126</t>
  </si>
  <si>
    <t>HZS1291</t>
  </si>
  <si>
    <t>Hodinové zúčtovací sazby profesí HSV zemní a pomocné práce pomocný stavební dělník</t>
  </si>
  <si>
    <t>1372803586</t>
  </si>
  <si>
    <t>"pomocné práce při provádění tepelné izolace podhledu" 16</t>
  </si>
  <si>
    <t>"přivázání stávající tepelné izolace ve střopě" 16</t>
  </si>
  <si>
    <t>127</t>
  </si>
  <si>
    <t>HZS1412</t>
  </si>
  <si>
    <t>Hodinové zúčtovací sazby profesí HSV provádění konstrukcí inženýrských a dopravních staveb dlaždič odborný</t>
  </si>
  <si>
    <t>1977024998</t>
  </si>
  <si>
    <t>"dodlážnění stávajících ploch"</t>
  </si>
  <si>
    <t>D.1.3 - Technika prostředí staveb</t>
  </si>
  <si>
    <t>D.1.3.1 - Vytápění, VZT</t>
  </si>
  <si>
    <t xml:space="preserve">    724 - Zdravotechnika - strojní vybavení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</si>
  <si>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</si>
  <si>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</si>
  <si>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</si>
  <si>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734.1 - Společné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</si>
  <si>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</si>
  <si>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</si>
  <si>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421274979</t>
  </si>
  <si>
    <t>63154005</t>
  </si>
  <si>
    <t>pouzdro izolační potrubní z minerální vlny s Al fólií max. 250/100°C 28/20mm</t>
  </si>
  <si>
    <t>1379286824</t>
  </si>
  <si>
    <t>15*1,02 'Přepočtené koeficientem množství</t>
  </si>
  <si>
    <t>724</t>
  </si>
  <si>
    <t>Zdravotechnika - strojní vybavení</t>
  </si>
  <si>
    <t>724239112</t>
  </si>
  <si>
    <t>Nádoby expanzní tlakové pro rozvody užitkové vody montáž nádob tlakových ostatních typů vertikálních o objemu do 80 l</t>
  </si>
  <si>
    <t>soubor</t>
  </si>
  <si>
    <t>202430049</t>
  </si>
  <si>
    <t>48466405R</t>
  </si>
  <si>
    <t>expanzní nádoba o objemu 35 litrů, PN6 s připojovacím kohoutem</t>
  </si>
  <si>
    <t>789215442</t>
  </si>
  <si>
    <t>732</t>
  </si>
  <si>
    <t>Ústřední vytápění - strojovny</t>
  </si>
  <si>
    <t>732211821R</t>
  </si>
  <si>
    <t>Demotnáž stávajícího zásobníku na teplou vodu, včetně odvozu a ekologickí likvidace</t>
  </si>
  <si>
    <t>1229017296</t>
  </si>
  <si>
    <t>732522004R</t>
  </si>
  <si>
    <t xml:space="preserve">Tepelné čerpadlo vzduch voda o nominálním výkonu 16kW  vnitřní i venkovní jednotka, provedení split</t>
  </si>
  <si>
    <t>1787324152</t>
  </si>
  <si>
    <t xml:space="preserve">Poznámka k položce:_x000d_
Kombinace s technologií R-32 snižuje dopad na životní prostředí o 68 % ve srovnání s R-410A, přímo snižuje spotřebu energie díky vysoké energetické účinnosti a používá až o 16 % menší náplň chladiva, venkovní jednotka extrahuje teplo z okolního vzduchu dokonce i při -25°C, venkovní jednotka 460x870x1100mm, chladivo R-32, hladina akustického tlaku při vytápění - Jm.48,0dBA,Napájení - Frekvence x Fáze x Napětí 50 x 3~ x 400 Hz x  x V, vnitřní jednotka se záložným elektrickým ohřevem 9kW a zásobníkem na teplou vodu o objemu 230l, rozměry 390x840x440mm, hladina akustického tlaku - Jm.30dBA- včetně ovladače -  včetně regulace - včetně chladivového propojení jednotek - včetně pojišťovacích, zavbezpěčovacích a expanzních armatur - včetně oživení, zprovoznění a zaškolení - včetně příslušenství pro zásobník jiného výrobce - kaskádová regulace - brána dcom - magnetický filtr - servis a údržba 24/7 vzdáleně s možností predikcí chyb, COP TČ min.3,1.</t>
  </si>
  <si>
    <t>732522010R</t>
  </si>
  <si>
    <t>Rám pro vynesení kondenzační jedotky na základovou konstrukci na terénu, materiál: pozinkovaná ocel, včetně dodávky</t>
  </si>
  <si>
    <t>2016045401</t>
  </si>
  <si>
    <t>732522011R</t>
  </si>
  <si>
    <t>Základová konstrukce v terénu, pro vynesení ocelov konstrucke venkovní jednotky, 2xpatka 300x800mm, hloubka 300mm</t>
  </si>
  <si>
    <t>592904521</t>
  </si>
  <si>
    <t>732522012R</t>
  </si>
  <si>
    <t>Izolované potrubí CU chladiva kapalin a plyn vč. komunikačního kabelu v bezhalogenového provedení</t>
  </si>
  <si>
    <t>-452185859</t>
  </si>
  <si>
    <t>Poznámka k položce:_x000d_
Izolované Cu potrubí chladiva kapalina a plyn vč. Komunikačního kabelu v bezhalogenovém provedení
- izolace tloušťky min. 9mm, tepelná vodivost 0,038W/mK, Potrubí chladiva kapalina/plyn, Včetně průchodek, oblouků, izolace, montážního materiálu, požárních ucpávek do 45 min. požární odolnosti na průchodu přes požární konstrukce a jádrového vrtání otvorů přes stavební konstrukce</t>
  </si>
  <si>
    <t>732522014R</t>
  </si>
  <si>
    <t>Demontáž stávajícího plynového kotle včetně odvozu a ekologické likvidace</t>
  </si>
  <si>
    <t>-1026449685</t>
  </si>
  <si>
    <t>998732121</t>
  </si>
  <si>
    <t>Přesun hmot pro strojovny stanovený z hmotnosti přesunovaného materiálu vodorovná dopravní vzdálenost do 50 m ruční (bez užití mechanizace) v objektech výšky do 6 m</t>
  </si>
  <si>
    <t>-608008601</t>
  </si>
  <si>
    <t>733</t>
  </si>
  <si>
    <t>Ústřední vytápění - rozvodné potrubí</t>
  </si>
  <si>
    <t>733222302</t>
  </si>
  <si>
    <t>Potrubí z trubek měděných polotvrdých spojovaných lisováním PN 16, T= +110°C Ø 15/1</t>
  </si>
  <si>
    <t>-1604838706</t>
  </si>
  <si>
    <t>733223304</t>
  </si>
  <si>
    <t>Potrubí z trubek měděných tvrdých spojovaných lisováním PN 16, T= +110°C Ø 28/1,5</t>
  </si>
  <si>
    <t>-1843454052</t>
  </si>
  <si>
    <t>733291101</t>
  </si>
  <si>
    <t>Zkoušky těsnosti potrubí z trubek měděných Ø do 35/1,5</t>
  </si>
  <si>
    <t>2102729857</t>
  </si>
  <si>
    <t>15+3</t>
  </si>
  <si>
    <t>733321213.WVN.001</t>
  </si>
  <si>
    <t>Potrubí plastové z PP-RCT Wavin FIBER BASALT PLUS S 3,2 spojované svařováním D 25x3,5 mm</t>
  </si>
  <si>
    <t>1965762733</t>
  </si>
  <si>
    <t>733811222</t>
  </si>
  <si>
    <t>Ochrana potrubí termoizolačními trubicemi z pěnového polyetylenu PE přilepenými v příčných a podélných spojích, tloušťky izolace přes 6 do 9 mm, vnitřního průměru izolace DN přes 22 do 45 mm</t>
  </si>
  <si>
    <t>561779005</t>
  </si>
  <si>
    <t>733811226R</t>
  </si>
  <si>
    <t>Fabrikované , žárově pozinkované závěsy pro potrubí (úpravy 2x pozinkov. lakem)</t>
  </si>
  <si>
    <t>kg</t>
  </si>
  <si>
    <t>-152511587</t>
  </si>
  <si>
    <t>733811227R</t>
  </si>
  <si>
    <t xml:space="preserve">Nátěrpomocných ocelových konstrukcí 1x základní barvou, 2x vrchní email </t>
  </si>
  <si>
    <t>276456689</t>
  </si>
  <si>
    <t>733811228R</t>
  </si>
  <si>
    <t>Štítky pro označení směru proudění</t>
  </si>
  <si>
    <t>-98081799</t>
  </si>
  <si>
    <t>733811229R</t>
  </si>
  <si>
    <t>Napojení nového měděného potrubí vytápění na stávající ocelové, včetěn přechodových kusů, šroubení apod.</t>
  </si>
  <si>
    <t>1291100912</t>
  </si>
  <si>
    <t>733811230R</t>
  </si>
  <si>
    <t>Napojení nového plastového potrubí teplé a studené vody na stávající plastové, včetěn přechodových kusů, šroubení apod.</t>
  </si>
  <si>
    <t>732296904</t>
  </si>
  <si>
    <t>733811290R</t>
  </si>
  <si>
    <t xml:space="preserve">Tlakové zkoušky potrubí </t>
  </si>
  <si>
    <t>215035029</t>
  </si>
  <si>
    <t>733811291R</t>
  </si>
  <si>
    <t>Demontáž stávajících potrubních tras v rozsahu pro napojení tepelného čerpadla včetně odvozu a ekologické likvidace</t>
  </si>
  <si>
    <t>-1870073976</t>
  </si>
  <si>
    <t>998733121</t>
  </si>
  <si>
    <t>Přesun hmot pro rozvody potrubí stanovený z hmotnosti přesunovaného materiálu vodorovná dopravní vzdálenost do 50 m ruční (bez užití mechanizace) v objektech výšky do 6 m</t>
  </si>
  <si>
    <t>1734796327</t>
  </si>
  <si>
    <t>734</t>
  </si>
  <si>
    <t>Ústřední vytápění - armatury</t>
  </si>
  <si>
    <t>734261234</t>
  </si>
  <si>
    <t>Šroubení topenářské PN 16 do 120°C přímé G 3/4</t>
  </si>
  <si>
    <t>-2067773609</t>
  </si>
  <si>
    <t>734291254</t>
  </si>
  <si>
    <t>Ostatní armatury filtry závitové pro topné a chladicí systémy PN 16 do 160°C přímé s vnitřními závity G 3/4</t>
  </si>
  <si>
    <t>-311852094</t>
  </si>
  <si>
    <t>734292713</t>
  </si>
  <si>
    <t>Ostatní armatury kulové kohouty PN 42 do 185°C přímé vnitřní závit G 1/2</t>
  </si>
  <si>
    <t>-1081712921</t>
  </si>
  <si>
    <t>734292714</t>
  </si>
  <si>
    <t>Ostatní armatury kulové kohouty PN 42 do 185°C přímé vnitřní závit G 3/4</t>
  </si>
  <si>
    <t>849464466</t>
  </si>
  <si>
    <t>2+2</t>
  </si>
  <si>
    <t>734292724</t>
  </si>
  <si>
    <t>Ostatní armatury kulové kohouty PN 42 do 185°C přímé vnitřní závit s vypouštěním G 3/4</t>
  </si>
  <si>
    <t>557503734</t>
  </si>
  <si>
    <t>734292725R</t>
  </si>
  <si>
    <t>Pojistný ventil 3/4" x 1/2", otevírací přetlak 3,0bar, PN16</t>
  </si>
  <si>
    <t>960014772</t>
  </si>
  <si>
    <t>734292726R</t>
  </si>
  <si>
    <t>Automatický odvzdušňovací ventil , DN 1/2"</t>
  </si>
  <si>
    <t>-1879277088</t>
  </si>
  <si>
    <t>734292727R</t>
  </si>
  <si>
    <t>Teploměr o průměru 100 mm, 0-120°C, vč. návarku a jímky</t>
  </si>
  <si>
    <t>902484005</t>
  </si>
  <si>
    <t>734292728R</t>
  </si>
  <si>
    <t>Štítky pro popis zařízení a armatur</t>
  </si>
  <si>
    <t>30268195</t>
  </si>
  <si>
    <t>734.1</t>
  </si>
  <si>
    <t>Společné</t>
  </si>
  <si>
    <t>733811231R</t>
  </si>
  <si>
    <t>Proplach, naplnění a odvzdušnění systému</t>
  </si>
  <si>
    <t>1960685289</t>
  </si>
  <si>
    <t>733811232R</t>
  </si>
  <si>
    <t>Hydraulické vyvážení soustavy včetně protokolu</t>
  </si>
  <si>
    <t>607803344</t>
  </si>
  <si>
    <t>734111232R</t>
  </si>
  <si>
    <t>Provozní zkouška - dilatační a topná</t>
  </si>
  <si>
    <t>-469949957</t>
  </si>
  <si>
    <t>734111233R</t>
  </si>
  <si>
    <t>Přehledová schéma jednotlivých systému v barevném provedení</t>
  </si>
  <si>
    <t>1289284384</t>
  </si>
  <si>
    <t>HZS2222</t>
  </si>
  <si>
    <t>Hodinové zúčtovací sazby profesí PSV provádění stavebních instalací topenář odborný</t>
  </si>
  <si>
    <t>-1504748302</t>
  </si>
  <si>
    <t>"zprovoznění systému" 32</t>
  </si>
  <si>
    <t>"zaškolení obsluhy" 8</t>
  </si>
  <si>
    <t>-2108821915</t>
  </si>
  <si>
    <t xml:space="preserve">"Stavební přípomoci  zasekání připojovacího potrubí do stěny, včetně zapravení" 10</t>
  </si>
  <si>
    <t>"Prostupy přes stavební konstrukce do 100mm (přes strop; přes nosnou stěnu; přes příčku), včetně zapravení a chráničky" 5</t>
  </si>
  <si>
    <t>D.1.3.2 - Silnoproudá elektrotechnika, hromosvod</t>
  </si>
  <si>
    <t xml:space="preserve">    741 - Elektroinstalace - silnoproud</t>
  </si>
  <si>
    <t>M - Práce a dodávky M</t>
  </si>
  <si>
    <t xml:space="preserve">    46-M - Zemní práce při extr.mont.pracích</t>
  </si>
  <si>
    <t>741</t>
  </si>
  <si>
    <t>Elektroinstalace - silnoproud</t>
  </si>
  <si>
    <t>741410001R</t>
  </si>
  <si>
    <t>Montáž a dodávka hromosvodné soustavy</t>
  </si>
  <si>
    <t>583387581</t>
  </si>
  <si>
    <t>741410002R</t>
  </si>
  <si>
    <t>Montáž a dodávka svítidel</t>
  </si>
  <si>
    <t>1093050574</t>
  </si>
  <si>
    <t>32+26</t>
  </si>
  <si>
    <t>741410003R</t>
  </si>
  <si>
    <t>Prodloužení kabeláže pro svítidla</t>
  </si>
  <si>
    <t>1194209332</t>
  </si>
  <si>
    <t>741410004R</t>
  </si>
  <si>
    <t>Připojení vnitřní a venkovní jednotky TČ + dozbrojení rozvaděče – 50.000Kč</t>
  </si>
  <si>
    <t>385959010</t>
  </si>
  <si>
    <t>741810002</t>
  </si>
  <si>
    <t>Zkoušky a prohlídky elektrických rozvodů a zařízení celková prohlídka a vyhotovení revizní zprávy pro objem montážních prací přes 100 do 500 tis. Kč</t>
  </si>
  <si>
    <t>1872459915</t>
  </si>
  <si>
    <t>Práce a dodávky M</t>
  </si>
  <si>
    <t>46-M</t>
  </si>
  <si>
    <t>Zemní práce při extr.mont.pracích</t>
  </si>
  <si>
    <t>460941221</t>
  </si>
  <si>
    <t>Vyplnění rýh vyplnění a omítnutí rýh ve stěnách hloubky přes 3 do 5 cm a šířky do 5 cm</t>
  </si>
  <si>
    <t>1118197082</t>
  </si>
  <si>
    <t>468101421</t>
  </si>
  <si>
    <t>Vysekání rýh pro montáž trubek a kabelů v cihelných zdech hloubky přes 3 do 5 cm a šířky do 5 cm</t>
  </si>
  <si>
    <t>-14793872</t>
  </si>
  <si>
    <t>469972111</t>
  </si>
  <si>
    <t>Odvoz suti a vybouraných hmot odvoz suti a vybouraných hmot do 1 km</t>
  </si>
  <si>
    <t>-785930408</t>
  </si>
  <si>
    <t>469972121</t>
  </si>
  <si>
    <t>Odvoz suti a vybouraných hmot odvoz suti a vybouraných hmot Příplatek k ceně za každý další i započatý 1 km</t>
  </si>
  <si>
    <t>1880972929</t>
  </si>
  <si>
    <t>0,9*19</t>
  </si>
  <si>
    <t>469973116</t>
  </si>
  <si>
    <t>Poplatek za uložení stavebního odpadu (skládkovné) na skládce směsného stavebního a demoličního zatříděného do Katalogu odpadů pod kódem 17 09 04</t>
  </si>
  <si>
    <t>-682368234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</si>
  <si>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</si>
  <si>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</si>
  <si>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</si>
  <si>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</si>
  <si>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</si>
  <si>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</si>
  <si>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</si>
  <si>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</si>
  <si>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</si>
  <si>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</si>
  <si>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</si>
  <si>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1487810016</t>
  </si>
  <si>
    <t>013294000</t>
  </si>
  <si>
    <t>Ostatní dokumentace stavby - dílenská dokumentace</t>
  </si>
  <si>
    <t>-1797792450</t>
  </si>
  <si>
    <t>VRN3</t>
  </si>
  <si>
    <t>Zařízení staveniště</t>
  </si>
  <si>
    <t>030001000</t>
  </si>
  <si>
    <t>991327056</t>
  </si>
  <si>
    <t>VRN4</t>
  </si>
  <si>
    <t>Inženýrská činnost</t>
  </si>
  <si>
    <t>043103000</t>
  </si>
  <si>
    <t>Komplexní zkoušky ve spolupráci s navazujícími profesemi</t>
  </si>
  <si>
    <t>867115826</t>
  </si>
  <si>
    <t>043194000</t>
  </si>
  <si>
    <t>Zkoušky ostatní - odtrhové a výtažné zkoušky</t>
  </si>
  <si>
    <t>715521896</t>
  </si>
  <si>
    <t>045303000</t>
  </si>
  <si>
    <t>Koordinační činnost</t>
  </si>
  <si>
    <t>-313262522</t>
  </si>
  <si>
    <t>VRN7</t>
  </si>
  <si>
    <t>Provozní vlivy</t>
  </si>
  <si>
    <t>071103000</t>
  </si>
  <si>
    <t>Provoz investora</t>
  </si>
  <si>
    <t>-1756085675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</si>
</sst>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2024/08/20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náročnosti budov krajské správy a údržby silnic Vysočina v Třešti - provozní budova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20. 8. 2024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Krajská správa a údržba silnic Vysočiny p.o.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PANTA-Š, s.r.o., Slatinice 251, 783 42 Slatinice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PANTA-Š, s.r.o., Slatinice 251, 783 42 Slatinice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ROUND(AG95+AG98+AG101,2)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ROUND(AS95+AS98+AS101,2)</f>
        <v>0</v>
      </c>
      <c r="AT94" s="115">
        <f>ROUND(SUM(AV94:AW94),2)</f>
        <v>0</v>
      </c>
      <c r="AU94" s="116">
        <f>ROUND(AU95+AU98+AU101,5)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ROUND(AZ95+AZ98+AZ101,2)</f>
        <v>0</v>
      </c>
      <c r="BA94" s="115">
        <f>ROUND(BA95+BA98+BA101,2)</f>
        <v>0</v>
      </c>
      <c r="BB94" s="115">
        <f>ROUND(BB95+BB98+BB101,2)</f>
        <v>0</v>
      </c>
      <c r="BC94" s="115">
        <f>ROUND(BC95+BC98+BC101,2)</f>
        <v>0</v>
      </c>
      <c r="BD94" s="117">
        <f>ROUND(BD95+BD98+BD101,2)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7"/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83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76</v>
      </c>
      <c r="BT95" s="132" t="s">
        <v>84</v>
      </c>
      <c r="BU95" s="132" t="s">
        <v>78</v>
      </c>
      <c r="BV95" s="132" t="s">
        <v>79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4" customFormat="1" ht="16.5" customHeight="1">
      <c r="A96" s="133" t="s">
        <v>87</v>
      </c>
      <c r="B96" s="71"/>
      <c r="C96" s="134"/>
      <c r="D96" s="134"/>
      <c r="E96" s="135" t="s">
        <v>88</v>
      </c>
      <c r="F96" s="135"/>
      <c r="G96" s="135"/>
      <c r="H96" s="135"/>
      <c r="I96" s="135"/>
      <c r="J96" s="134"/>
      <c r="K96" s="135" t="s">
        <v>89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'01 - Bourací práce'!J32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90</v>
      </c>
      <c r="AR96" s="73"/>
      <c r="AS96" s="138">
        <v>0</v>
      </c>
      <c r="AT96" s="139">
        <f>ROUND(SUM(AV96:AW96),2)</f>
        <v>0</v>
      </c>
      <c r="AU96" s="140">
        <f>'01 - Bourací práce'!P135</f>
        <v>0</v>
      </c>
      <c r="AV96" s="139">
        <f>'01 - Bourací práce'!J35</f>
        <v>0</v>
      </c>
      <c r="AW96" s="139">
        <f>'01 - Bourací práce'!J36</f>
        <v>0</v>
      </c>
      <c r="AX96" s="139">
        <f>'01 - Bourací práce'!J37</f>
        <v>0</v>
      </c>
      <c r="AY96" s="139">
        <f>'01 - Bourací práce'!J38</f>
        <v>0</v>
      </c>
      <c r="AZ96" s="139">
        <f>'01 - Bourací práce'!F35</f>
        <v>0</v>
      </c>
      <c r="BA96" s="139">
        <f>'01 - Bourací práce'!F36</f>
        <v>0</v>
      </c>
      <c r="BB96" s="139">
        <f>'01 - Bourací práce'!F37</f>
        <v>0</v>
      </c>
      <c r="BC96" s="139">
        <f>'01 - Bourací práce'!F38</f>
        <v>0</v>
      </c>
      <c r="BD96" s="141">
        <f>'01 - Bourací práce'!F39</f>
        <v>0</v>
      </c>
      <c r="BE96" s="4"/>
      <c r="BT96" s="142" t="s">
        <v>86</v>
      </c>
      <c r="BV96" s="142" t="s">
        <v>79</v>
      </c>
      <c r="BW96" s="142" t="s">
        <v>91</v>
      </c>
      <c r="BX96" s="142" t="s">
        <v>85</v>
      </c>
      <c r="CL96" s="142" t="s">
        <v>1</v>
      </c>
    </row>
    <row r="97" s="4" customFormat="1" ht="16.5" customHeight="1">
      <c r="A97" s="133" t="s">
        <v>87</v>
      </c>
      <c r="B97" s="71"/>
      <c r="C97" s="134"/>
      <c r="D97" s="134"/>
      <c r="E97" s="135" t="s">
        <v>92</v>
      </c>
      <c r="F97" s="135"/>
      <c r="G97" s="135"/>
      <c r="H97" s="135"/>
      <c r="I97" s="135"/>
      <c r="J97" s="134"/>
      <c r="K97" s="135" t="s">
        <v>93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'02 - Stavební úpravy'!J32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90</v>
      </c>
      <c r="AR97" s="73"/>
      <c r="AS97" s="138">
        <v>0</v>
      </c>
      <c r="AT97" s="139">
        <f>ROUND(SUM(AV97:AW97),2)</f>
        <v>0</v>
      </c>
      <c r="AU97" s="140">
        <f>'02 - Stavební úpravy'!P136</f>
        <v>0</v>
      </c>
      <c r="AV97" s="139">
        <f>'02 - Stavební úpravy'!J35</f>
        <v>0</v>
      </c>
      <c r="AW97" s="139">
        <f>'02 - Stavební úpravy'!J36</f>
        <v>0</v>
      </c>
      <c r="AX97" s="139">
        <f>'02 - Stavební úpravy'!J37</f>
        <v>0</v>
      </c>
      <c r="AY97" s="139">
        <f>'02 - Stavební úpravy'!J38</f>
        <v>0</v>
      </c>
      <c r="AZ97" s="139">
        <f>'02 - Stavební úpravy'!F35</f>
        <v>0</v>
      </c>
      <c r="BA97" s="139">
        <f>'02 - Stavební úpravy'!F36</f>
        <v>0</v>
      </c>
      <c r="BB97" s="139">
        <f>'02 - Stavební úpravy'!F37</f>
        <v>0</v>
      </c>
      <c r="BC97" s="139">
        <f>'02 - Stavební úpravy'!F38</f>
        <v>0</v>
      </c>
      <c r="BD97" s="141">
        <f>'02 - Stavební úpravy'!F39</f>
        <v>0</v>
      </c>
      <c r="BE97" s="4"/>
      <c r="BT97" s="142" t="s">
        <v>86</v>
      </c>
      <c r="BV97" s="142" t="s">
        <v>79</v>
      </c>
      <c r="BW97" s="142" t="s">
        <v>94</v>
      </c>
      <c r="BX97" s="142" t="s">
        <v>85</v>
      </c>
      <c r="CL97" s="142" t="s">
        <v>1</v>
      </c>
    </row>
    <row r="98" s="7" customFormat="1" ht="16.5" customHeight="1">
      <c r="A98" s="7"/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ROUND(SUM(AG99:AG100),2)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83</v>
      </c>
      <c r="AR98" s="127"/>
      <c r="AS98" s="128">
        <f>ROUND(SUM(AS99:AS100),2)</f>
        <v>0</v>
      </c>
      <c r="AT98" s="129">
        <f>ROUND(SUM(AV98:AW98),2)</f>
        <v>0</v>
      </c>
      <c r="AU98" s="130">
        <f>ROUND(SUM(AU99:AU100),5)</f>
        <v>0</v>
      </c>
      <c r="AV98" s="129">
        <f>ROUND(AZ98*L29,2)</f>
        <v>0</v>
      </c>
      <c r="AW98" s="129">
        <f>ROUND(BA98*L30,2)</f>
        <v>0</v>
      </c>
      <c r="AX98" s="129">
        <f>ROUND(BB98*L29,2)</f>
        <v>0</v>
      </c>
      <c r="AY98" s="129">
        <f>ROUND(BC98*L30,2)</f>
        <v>0</v>
      </c>
      <c r="AZ98" s="129">
        <f>ROUND(SUM(AZ99:AZ100),2)</f>
        <v>0</v>
      </c>
      <c r="BA98" s="129">
        <f>ROUND(SUM(BA99:BA100),2)</f>
        <v>0</v>
      </c>
      <c r="BB98" s="129">
        <f>ROUND(SUM(BB99:BB100),2)</f>
        <v>0</v>
      </c>
      <c r="BC98" s="129">
        <f>ROUND(SUM(BC99:BC100),2)</f>
        <v>0</v>
      </c>
      <c r="BD98" s="131">
        <f>ROUND(SUM(BD99:BD100),2)</f>
        <v>0</v>
      </c>
      <c r="BE98" s="7"/>
      <c r="BS98" s="132" t="s">
        <v>76</v>
      </c>
      <c r="BT98" s="132" t="s">
        <v>84</v>
      </c>
      <c r="BU98" s="132" t="s">
        <v>78</v>
      </c>
      <c r="BV98" s="132" t="s">
        <v>79</v>
      </c>
      <c r="BW98" s="132" t="s">
        <v>97</v>
      </c>
      <c r="BX98" s="132" t="s">
        <v>5</v>
      </c>
      <c r="CL98" s="132" t="s">
        <v>1</v>
      </c>
      <c r="CM98" s="132" t="s">
        <v>86</v>
      </c>
    </row>
    <row r="99" s="4" customFormat="1" ht="16.5" customHeight="1">
      <c r="A99" s="133" t="s">
        <v>87</v>
      </c>
      <c r="B99" s="71"/>
      <c r="C99" s="134"/>
      <c r="D99" s="134"/>
      <c r="E99" s="135" t="s">
        <v>98</v>
      </c>
      <c r="F99" s="135"/>
      <c r="G99" s="135"/>
      <c r="H99" s="135"/>
      <c r="I99" s="135"/>
      <c r="J99" s="134"/>
      <c r="K99" s="135" t="s">
        <v>99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'D.1.3.1 - Vytápění, VZT'!J32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90</v>
      </c>
      <c r="AR99" s="73"/>
      <c r="AS99" s="138">
        <v>0</v>
      </c>
      <c r="AT99" s="139">
        <f>ROUND(SUM(AV99:AW99),2)</f>
        <v>0</v>
      </c>
      <c r="AU99" s="140">
        <f>'D.1.3.1 - Vytápění, VZT'!P128</f>
        <v>0</v>
      </c>
      <c r="AV99" s="139">
        <f>'D.1.3.1 - Vytápění, VZT'!J35</f>
        <v>0</v>
      </c>
      <c r="AW99" s="139">
        <f>'D.1.3.1 - Vytápění, VZT'!J36</f>
        <v>0</v>
      </c>
      <c r="AX99" s="139">
        <f>'D.1.3.1 - Vytápění, VZT'!J37</f>
        <v>0</v>
      </c>
      <c r="AY99" s="139">
        <f>'D.1.3.1 - Vytápění, VZT'!J38</f>
        <v>0</v>
      </c>
      <c r="AZ99" s="139">
        <f>'D.1.3.1 - Vytápění, VZT'!F35</f>
        <v>0</v>
      </c>
      <c r="BA99" s="139">
        <f>'D.1.3.1 - Vytápění, VZT'!F36</f>
        <v>0</v>
      </c>
      <c r="BB99" s="139">
        <f>'D.1.3.1 - Vytápění, VZT'!F37</f>
        <v>0</v>
      </c>
      <c r="BC99" s="139">
        <f>'D.1.3.1 - Vytápění, VZT'!F38</f>
        <v>0</v>
      </c>
      <c r="BD99" s="141">
        <f>'D.1.3.1 - Vytápění, VZT'!F39</f>
        <v>0</v>
      </c>
      <c r="BE99" s="4"/>
      <c r="BT99" s="142" t="s">
        <v>86</v>
      </c>
      <c r="BV99" s="142" t="s">
        <v>79</v>
      </c>
      <c r="BW99" s="142" t="s">
        <v>100</v>
      </c>
      <c r="BX99" s="142" t="s">
        <v>97</v>
      </c>
      <c r="CL99" s="142" t="s">
        <v>1</v>
      </c>
    </row>
    <row r="100" s="4" customFormat="1" ht="16.5" customHeight="1">
      <c r="A100" s="133" t="s">
        <v>87</v>
      </c>
      <c r="B100" s="71"/>
      <c r="C100" s="134"/>
      <c r="D100" s="134"/>
      <c r="E100" s="135" t="s">
        <v>101</v>
      </c>
      <c r="F100" s="135"/>
      <c r="G100" s="135"/>
      <c r="H100" s="135"/>
      <c r="I100" s="135"/>
      <c r="J100" s="134"/>
      <c r="K100" s="135" t="s">
        <v>102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'D.1.3.2 - Silnoproudá ele...'!J32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90</v>
      </c>
      <c r="AR100" s="73"/>
      <c r="AS100" s="138">
        <v>0</v>
      </c>
      <c r="AT100" s="139">
        <f>ROUND(SUM(AV100:AW100),2)</f>
        <v>0</v>
      </c>
      <c r="AU100" s="140">
        <f>'D.1.3.2 - Silnoproudá ele...'!P124</f>
        <v>0</v>
      </c>
      <c r="AV100" s="139">
        <f>'D.1.3.2 - Silnoproudá ele...'!J35</f>
        <v>0</v>
      </c>
      <c r="AW100" s="139">
        <f>'D.1.3.2 - Silnoproudá ele...'!J36</f>
        <v>0</v>
      </c>
      <c r="AX100" s="139">
        <f>'D.1.3.2 - Silnoproudá ele...'!J37</f>
        <v>0</v>
      </c>
      <c r="AY100" s="139">
        <f>'D.1.3.2 - Silnoproudá ele...'!J38</f>
        <v>0</v>
      </c>
      <c r="AZ100" s="139">
        <f>'D.1.3.2 - Silnoproudá ele...'!F35</f>
        <v>0</v>
      </c>
      <c r="BA100" s="139">
        <f>'D.1.3.2 - Silnoproudá ele...'!F36</f>
        <v>0</v>
      </c>
      <c r="BB100" s="139">
        <f>'D.1.3.2 - Silnoproudá ele...'!F37</f>
        <v>0</v>
      </c>
      <c r="BC100" s="139">
        <f>'D.1.3.2 - Silnoproudá ele...'!F38</f>
        <v>0</v>
      </c>
      <c r="BD100" s="141">
        <f>'D.1.3.2 - Silnoproudá ele...'!F39</f>
        <v>0</v>
      </c>
      <c r="BE100" s="4"/>
      <c r="BT100" s="142" t="s">
        <v>86</v>
      </c>
      <c r="BV100" s="142" t="s">
        <v>79</v>
      </c>
      <c r="BW100" s="142" t="s">
        <v>103</v>
      </c>
      <c r="BX100" s="142" t="s">
        <v>97</v>
      </c>
      <c r="CL100" s="142" t="s">
        <v>1</v>
      </c>
    </row>
    <row r="101" s="7" customFormat="1" ht="16.5" customHeight="1">
      <c r="A101" s="133" t="s">
        <v>87</v>
      </c>
      <c r="B101" s="120"/>
      <c r="C101" s="121"/>
      <c r="D101" s="122" t="s">
        <v>104</v>
      </c>
      <c r="E101" s="122"/>
      <c r="F101" s="122"/>
      <c r="G101" s="122"/>
      <c r="H101" s="122"/>
      <c r="I101" s="123"/>
      <c r="J101" s="122" t="s">
        <v>105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5">
        <f>'VRN - Vedlejší rozpočtové...'!J30</f>
        <v>0</v>
      </c>
      <c r="AH101" s="123"/>
      <c r="AI101" s="123"/>
      <c r="AJ101" s="123"/>
      <c r="AK101" s="123"/>
      <c r="AL101" s="123"/>
      <c r="AM101" s="123"/>
      <c r="AN101" s="125">
        <f>SUM(AG101,AT101)</f>
        <v>0</v>
      </c>
      <c r="AO101" s="123"/>
      <c r="AP101" s="123"/>
      <c r="AQ101" s="126" t="s">
        <v>83</v>
      </c>
      <c r="AR101" s="127"/>
      <c r="AS101" s="143">
        <v>0</v>
      </c>
      <c r="AT101" s="144">
        <f>ROUND(SUM(AV101:AW101),2)</f>
        <v>0</v>
      </c>
      <c r="AU101" s="145">
        <f>'VRN - Vedlejší rozpočtové...'!P121</f>
        <v>0</v>
      </c>
      <c r="AV101" s="144">
        <f>'VRN - Vedlejší rozpočtové...'!J33</f>
        <v>0</v>
      </c>
      <c r="AW101" s="144">
        <f>'VRN - Vedlejší rozpočtové...'!J34</f>
        <v>0</v>
      </c>
      <c r="AX101" s="144">
        <f>'VRN - Vedlejší rozpočtové...'!J35</f>
        <v>0</v>
      </c>
      <c r="AY101" s="144">
        <f>'VRN - Vedlejší rozpočtové...'!J36</f>
        <v>0</v>
      </c>
      <c r="AZ101" s="144">
        <f>'VRN - Vedlejší rozpočtové...'!F33</f>
        <v>0</v>
      </c>
      <c r="BA101" s="144">
        <f>'VRN - Vedlejší rozpočtové...'!F34</f>
        <v>0</v>
      </c>
      <c r="BB101" s="144">
        <f>'VRN - Vedlejší rozpočtové...'!F35</f>
        <v>0</v>
      </c>
      <c r="BC101" s="144">
        <f>'VRN - Vedlejší rozpočtové...'!F36</f>
        <v>0</v>
      </c>
      <c r="BD101" s="146">
        <f>'VRN - Vedlejší rozpočtové...'!F37</f>
        <v>0</v>
      </c>
      <c r="BE101" s="7"/>
      <c r="BT101" s="132" t="s">
        <v>84</v>
      </c>
      <c r="BV101" s="132" t="s">
        <v>79</v>
      </c>
      <c r="BW101" s="132" t="s">
        <v>106</v>
      </c>
      <c r="BX101" s="132" t="s">
        <v>5</v>
      </c>
      <c r="CL101" s="132" t="s">
        <v>1</v>
      </c>
      <c r="CM101" s="132" t="s">
        <v>86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wud+IKL5P+LmkRX+XIcsqMIMjzmDsEIgpGqhEjNR5pgvD0y0KVpYY+o3Vezwq5t62mfpK9TJSgNt6fRZuQiM3A==" hashValue="F0Evft3HBsbdgwS4fL46gz+sS9i3UIeyOwHpSVrrXubZrB+yOAYK6uX4KRzXchHSv/BsgIw3WshoPAs+Z2hjcQ==" algorithmName="SHA-512" password="CC35"/>
  <mergeCells count="66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 - Bourací práce'!C2" display="/"/>
    <hyperlink ref="A97" location="'02 - Stavební úpravy'!C2" display="/"/>
    <hyperlink ref="A99" location="'D.1.3.1 - Vytápění, VZT'!C2" display="/"/>
    <hyperlink ref="A100" location="'D.1.3.2 - Silnoproudá ele...'!C2" display="/"/>
    <hyperlink ref="A101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Snížení energetické náročnosti budov krajské správy a údržby silnic Vysočina v Třešti - provozní budova</v>
      </c>
      <c r="F7" s="151"/>
      <c r="G7" s="151"/>
      <c r="H7" s="151"/>
      <c r="L7" s="21"/>
    </row>
    <row r="8" s="1" customFormat="1" ht="12" customHeight="1">
      <c r="B8" s="21"/>
      <c r="D8" s="151" t="s">
        <v>108</v>
      </c>
      <c r="L8" s="21"/>
    </row>
    <row r="9" s="2" customFormat="1" ht="16.5" customHeight="1">
      <c r="A9" s="39"/>
      <c r="B9" s="45"/>
      <c r="C9" s="39"/>
      <c r="D9" s="39"/>
      <c r="E9" s="152" t="s">
        <v>109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20. 8. 2024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33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ROUND((SUM(BE135:BE376)),  2)</f>
        <v>0</v>
      </c>
      <c r="G35" s="39"/>
      <c r="H35" s="39"/>
      <c r="I35" s="165">
        <v>0.20999999999999999</v>
      </c>
      <c r="J35" s="164">
        <f>ROUND(((SUM(BE135:BE376))*I35),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ROUND((SUM(BF135:BF376)),  2)</f>
        <v>0</v>
      </c>
      <c r="G36" s="39"/>
      <c r="H36" s="39"/>
      <c r="I36" s="165">
        <v>0.12</v>
      </c>
      <c r="J36" s="164">
        <f>ROUND(((SUM(BF135:BF376))*I36),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ROUND((SUM(BG135:BG376)),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ROUND((SUM(BH135:BH376)),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ROUND((SUM(BI135:BI376)),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Snížení energetické náročnosti budov krajské správy a údržby silnic Vysočina v Třešti - provozní budova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01 - Bourací práce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20. 8. 2024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>Krajská správa a údržba silnic Vysočiny p.o.</v>
      </c>
      <c r="G93" s="41"/>
      <c r="H93" s="41"/>
      <c r="I93" s="33" t="s">
        <v>32</v>
      </c>
      <c r="J93" s="37" t="str">
        <f>E23</f>
        <v>PANTA-Š, s.r.o., Slatinice 251, 783 42 Slatinice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40.0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PANTA-Š, s.r.o., Slatinice 251, 783 42 Slatinice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118</v>
      </c>
      <c r="E100" s="197"/>
      <c r="F100" s="197"/>
      <c r="G100" s="197"/>
      <c r="H100" s="197"/>
      <c r="I100" s="197"/>
      <c r="J100" s="198">
        <f>J137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119</v>
      </c>
      <c r="E101" s="197"/>
      <c r="F101" s="197"/>
      <c r="G101" s="197"/>
      <c r="H101" s="197"/>
      <c r="I101" s="197"/>
      <c r="J101" s="198">
        <f>J170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120</v>
      </c>
      <c r="E102" s="197"/>
      <c r="F102" s="197"/>
      <c r="G102" s="197"/>
      <c r="H102" s="197"/>
      <c r="I102" s="197"/>
      <c r="J102" s="198">
        <f>J212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121</v>
      </c>
      <c r="E103" s="192"/>
      <c r="F103" s="192"/>
      <c r="G103" s="192"/>
      <c r="H103" s="192"/>
      <c r="I103" s="192"/>
      <c r="J103" s="193">
        <f>J225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122</v>
      </c>
      <c r="E104" s="197"/>
      <c r="F104" s="197"/>
      <c r="G104" s="197"/>
      <c r="H104" s="197"/>
      <c r="I104" s="197"/>
      <c r="J104" s="198">
        <f>J226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123</v>
      </c>
      <c r="E105" s="197"/>
      <c r="F105" s="197"/>
      <c r="G105" s="197"/>
      <c r="H105" s="197"/>
      <c r="I105" s="197"/>
      <c r="J105" s="198">
        <f>J230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124</v>
      </c>
      <c r="E106" s="197"/>
      <c r="F106" s="197"/>
      <c r="G106" s="197"/>
      <c r="H106" s="197"/>
      <c r="I106" s="197"/>
      <c r="J106" s="198">
        <f>J236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125</v>
      </c>
      <c r="E107" s="197"/>
      <c r="F107" s="197"/>
      <c r="G107" s="197"/>
      <c r="H107" s="197"/>
      <c r="I107" s="197"/>
      <c r="J107" s="198">
        <f>J240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126</v>
      </c>
      <c r="E108" s="197"/>
      <c r="F108" s="197"/>
      <c r="G108" s="197"/>
      <c r="H108" s="197"/>
      <c r="I108" s="197"/>
      <c r="J108" s="198">
        <f>J252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127</v>
      </c>
      <c r="E109" s="197"/>
      <c r="F109" s="197"/>
      <c r="G109" s="197"/>
      <c r="H109" s="197"/>
      <c r="I109" s="197"/>
      <c r="J109" s="198">
        <f>J258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128</v>
      </c>
      <c r="E110" s="197"/>
      <c r="F110" s="197"/>
      <c r="G110" s="197"/>
      <c r="H110" s="197"/>
      <c r="I110" s="197"/>
      <c r="J110" s="198">
        <f>J293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129</v>
      </c>
      <c r="E111" s="197"/>
      <c r="F111" s="197"/>
      <c r="G111" s="197"/>
      <c r="H111" s="197"/>
      <c r="I111" s="197"/>
      <c r="J111" s="198">
        <f>J304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130</v>
      </c>
      <c r="E112" s="197"/>
      <c r="F112" s="197"/>
      <c r="G112" s="197"/>
      <c r="H112" s="197"/>
      <c r="I112" s="197"/>
      <c r="J112" s="198">
        <f>J344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9"/>
      <c r="C113" s="190"/>
      <c r="D113" s="191" t="s">
        <v>131</v>
      </c>
      <c r="E113" s="192"/>
      <c r="F113" s="192"/>
      <c r="G113" s="192"/>
      <c r="H113" s="192"/>
      <c r="I113" s="192"/>
      <c r="J113" s="193">
        <f>J348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Snížení energetické náročnosti budov krajské správy a údržby silnic Vysočina v Třešti - provozní budova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108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4" t="s">
        <v>109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110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01 - Bourací práce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 xml:space="preserve"> </v>
      </c>
      <c r="G129" s="41"/>
      <c r="H129" s="41"/>
      <c r="I129" s="33" t="s">
        <v>22</v>
      </c>
      <c r="J129" s="80" t="str">
        <f>IF(J14="","",J14)</f>
        <v>20. 8. 2024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40.05" customHeight="1">
      <c r="A131" s="39"/>
      <c r="B131" s="40"/>
      <c r="C131" s="33" t="s">
        <v>24</v>
      </c>
      <c r="D131" s="41"/>
      <c r="E131" s="41"/>
      <c r="F131" s="28" t="str">
        <f>E17</f>
        <v>Krajská správa a údržba silnic Vysočiny p.o.</v>
      </c>
      <c r="G131" s="41"/>
      <c r="H131" s="41"/>
      <c r="I131" s="33" t="s">
        <v>32</v>
      </c>
      <c r="J131" s="37" t="str">
        <f>E23</f>
        <v>PANTA-Š, s.r.o., Slatinice 251, 783 42 Slatinice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40.05" customHeight="1">
      <c r="A132" s="39"/>
      <c r="B132" s="40"/>
      <c r="C132" s="33" t="s">
        <v>30</v>
      </c>
      <c r="D132" s="41"/>
      <c r="E132" s="41"/>
      <c r="F132" s="28" t="str">
        <f>IF(E20="","",E20)</f>
        <v>Vyplň údaj</v>
      </c>
      <c r="G132" s="41"/>
      <c r="H132" s="41"/>
      <c r="I132" s="33" t="s">
        <v>35</v>
      </c>
      <c r="J132" s="37" t="str">
        <f>E26</f>
        <v>PANTA-Š, s.r.o., Slatinice 251, 783 42 Slatinice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133</v>
      </c>
      <c r="D134" s="203" t="s">
        <v>62</v>
      </c>
      <c r="E134" s="203" t="s">
        <v>58</v>
      </c>
      <c r="F134" s="203" t="s">
        <v>59</v>
      </c>
      <c r="G134" s="203" t="s">
        <v>134</v>
      </c>
      <c r="H134" s="203" t="s">
        <v>135</v>
      </c>
      <c r="I134" s="203" t="s">
        <v>136</v>
      </c>
      <c r="J134" s="204" t="s">
        <v>114</v>
      </c>
      <c r="K134" s="205" t="s">
        <v>137</v>
      </c>
      <c r="L134" s="206"/>
      <c r="M134" s="101" t="s">
        <v>1</v>
      </c>
      <c r="N134" s="102" t="s">
        <v>41</v>
      </c>
      <c r="O134" s="102" t="s">
        <v>138</v>
      </c>
      <c r="P134" s="102" t="s">
        <v>139</v>
      </c>
      <c r="Q134" s="102" t="s">
        <v>140</v>
      </c>
      <c r="R134" s="102" t="s">
        <v>141</v>
      </c>
      <c r="S134" s="102" t="s">
        <v>142</v>
      </c>
      <c r="T134" s="103" t="s">
        <v>143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144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P136+P225+P348</f>
        <v>0</v>
      </c>
      <c r="Q135" s="105"/>
      <c r="R135" s="209">
        <f>R136+R225+R348</f>
        <v>0</v>
      </c>
      <c r="S135" s="105"/>
      <c r="T135" s="210">
        <f>T136+T225+T348</f>
        <v>27.3580665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76</v>
      </c>
      <c r="AU135" s="18" t="s">
        <v>116</v>
      </c>
      <c r="BK135" s="211">
        <f>BK136+BK225+BK348</f>
        <v>0</v>
      </c>
    </row>
    <row r="136" s="12" customFormat="1" ht="25.92" customHeight="1">
      <c r="A136" s="12"/>
      <c r="B136" s="212"/>
      <c r="C136" s="213"/>
      <c r="D136" s="214" t="s">
        <v>76</v>
      </c>
      <c r="E136" s="215" t="s">
        <v>145</v>
      </c>
      <c r="F136" s="215" t="s">
        <v>146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P137+P170+P212</f>
        <v>0</v>
      </c>
      <c r="Q136" s="220"/>
      <c r="R136" s="221">
        <f>R137+R170+R212</f>
        <v>0</v>
      </c>
      <c r="S136" s="220"/>
      <c r="T136" s="222">
        <f>T137+T170+T212</f>
        <v>11.770770000000001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84</v>
      </c>
      <c r="AT136" s="224" t="s">
        <v>76</v>
      </c>
      <c r="AU136" s="224" t="s">
        <v>77</v>
      </c>
      <c r="AY136" s="223" t="s">
        <v>147</v>
      </c>
      <c r="BK136" s="225">
        <f>BK137+BK170+BK212</f>
        <v>0</v>
      </c>
    </row>
    <row r="137" s="12" customFormat="1" ht="22.8" customHeight="1">
      <c r="A137" s="12"/>
      <c r="B137" s="212"/>
      <c r="C137" s="213"/>
      <c r="D137" s="214" t="s">
        <v>76</v>
      </c>
      <c r="E137" s="226" t="s">
        <v>84</v>
      </c>
      <c r="F137" s="226" t="s">
        <v>148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SUM(P138:P169)</f>
        <v>0</v>
      </c>
      <c r="Q137" s="220"/>
      <c r="R137" s="221">
        <f>SUM(R138:R169)</f>
        <v>0</v>
      </c>
      <c r="S137" s="220"/>
      <c r="T137" s="222">
        <f>SUM(T138:T169)</f>
        <v>7.3950000000000005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84</v>
      </c>
      <c r="AT137" s="224" t="s">
        <v>76</v>
      </c>
      <c r="AU137" s="224" t="s">
        <v>84</v>
      </c>
      <c r="AY137" s="223" t="s">
        <v>147</v>
      </c>
      <c r="BK137" s="225">
        <f>SUM(BK138:BK169)</f>
        <v>0</v>
      </c>
    </row>
    <row r="138" s="2" customFormat="1" ht="37.8" customHeight="1">
      <c r="A138" s="39"/>
      <c r="B138" s="40"/>
      <c r="C138" s="228" t="s">
        <v>84</v>
      </c>
      <c r="D138" s="228" t="s">
        <v>149</v>
      </c>
      <c r="E138" s="229" t="s">
        <v>150</v>
      </c>
      <c r="F138" s="230" t="s">
        <v>151</v>
      </c>
      <c r="G138" s="231" t="s">
        <v>152</v>
      </c>
      <c r="H138" s="232">
        <v>29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0.255</v>
      </c>
      <c r="T138" s="239">
        <f>S138*H138</f>
        <v>7.3950000000000005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153</v>
      </c>
      <c r="AT138" s="240" t="s">
        <v>149</v>
      </c>
      <c r="AU138" s="240" t="s">
        <v>86</v>
      </c>
      <c r="AY138" s="18" t="s">
        <v>147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84</v>
      </c>
      <c r="BK138" s="241">
        <f>ROUND(I138*H138,2)</f>
        <v>0</v>
      </c>
      <c r="BL138" s="18" t="s">
        <v>153</v>
      </c>
      <c r="BM138" s="240" t="s">
        <v>154</v>
      </c>
    </row>
    <row r="139" s="13" customFormat="1">
      <c r="A139" s="13"/>
      <c r="B139" s="242"/>
      <c r="C139" s="243"/>
      <c r="D139" s="244" t="s">
        <v>155</v>
      </c>
      <c r="E139" s="245" t="s">
        <v>1</v>
      </c>
      <c r="F139" s="246" t="s">
        <v>156</v>
      </c>
      <c r="G139" s="243"/>
      <c r="H139" s="245" t="s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155</v>
      </c>
      <c r="AU139" s="252" t="s">
        <v>86</v>
      </c>
      <c r="AV139" s="13" t="s">
        <v>84</v>
      </c>
      <c r="AW139" s="13" t="s">
        <v>34</v>
      </c>
      <c r="AX139" s="13" t="s">
        <v>77</v>
      </c>
      <c r="AY139" s="252" t="s">
        <v>147</v>
      </c>
    </row>
    <row r="140" s="14" customFormat="1">
      <c r="A140" s="14"/>
      <c r="B140" s="253"/>
      <c r="C140" s="254"/>
      <c r="D140" s="244" t="s">
        <v>155</v>
      </c>
      <c r="E140" s="255" t="s">
        <v>1</v>
      </c>
      <c r="F140" s="256" t="s">
        <v>157</v>
      </c>
      <c r="G140" s="254"/>
      <c r="H140" s="257">
        <v>29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155</v>
      </c>
      <c r="AU140" s="263" t="s">
        <v>86</v>
      </c>
      <c r="AV140" s="14" t="s">
        <v>86</v>
      </c>
      <c r="AW140" s="14" t="s">
        <v>34</v>
      </c>
      <c r="AX140" s="14" t="s">
        <v>77</v>
      </c>
      <c r="AY140" s="263" t="s">
        <v>147</v>
      </c>
    </row>
    <row r="141" s="15" customFormat="1">
      <c r="A141" s="15"/>
      <c r="B141" s="264"/>
      <c r="C141" s="265"/>
      <c r="D141" s="244" t="s">
        <v>155</v>
      </c>
      <c r="E141" s="266" t="s">
        <v>1</v>
      </c>
      <c r="F141" s="267" t="s">
        <v>158</v>
      </c>
      <c r="G141" s="265"/>
      <c r="H141" s="268">
        <v>29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155</v>
      </c>
      <c r="AU141" s="274" t="s">
        <v>86</v>
      </c>
      <c r="AV141" s="15" t="s">
        <v>153</v>
      </c>
      <c r="AW141" s="15" t="s">
        <v>34</v>
      </c>
      <c r="AX141" s="15" t="s">
        <v>84</v>
      </c>
      <c r="AY141" s="274" t="s">
        <v>147</v>
      </c>
    </row>
    <row r="142" s="2" customFormat="1" ht="24.15" customHeight="1">
      <c r="A142" s="39"/>
      <c r="B142" s="40"/>
      <c r="C142" s="228" t="s">
        <v>86</v>
      </c>
      <c r="D142" s="228" t="s">
        <v>149</v>
      </c>
      <c r="E142" s="229" t="s">
        <v>159</v>
      </c>
      <c r="F142" s="230" t="s">
        <v>160</v>
      </c>
      <c r="G142" s="231" t="s">
        <v>161</v>
      </c>
      <c r="H142" s="232">
        <v>18.850000000000001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153</v>
      </c>
      <c r="AT142" s="240" t="s">
        <v>149</v>
      </c>
      <c r="AU142" s="240" t="s">
        <v>86</v>
      </c>
      <c r="AY142" s="18" t="s">
        <v>147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84</v>
      </c>
      <c r="BK142" s="241">
        <f>ROUND(I142*H142,2)</f>
        <v>0</v>
      </c>
      <c r="BL142" s="18" t="s">
        <v>153</v>
      </c>
      <c r="BM142" s="240" t="s">
        <v>162</v>
      </c>
    </row>
    <row r="143" s="13" customFormat="1">
      <c r="A143" s="13"/>
      <c r="B143" s="242"/>
      <c r="C143" s="243"/>
      <c r="D143" s="244" t="s">
        <v>155</v>
      </c>
      <c r="E143" s="245" t="s">
        <v>1</v>
      </c>
      <c r="F143" s="246" t="s">
        <v>163</v>
      </c>
      <c r="G143" s="243"/>
      <c r="H143" s="245" t="s">
        <v>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155</v>
      </c>
      <c r="AU143" s="252" t="s">
        <v>86</v>
      </c>
      <c r="AV143" s="13" t="s">
        <v>84</v>
      </c>
      <c r="AW143" s="13" t="s">
        <v>34</v>
      </c>
      <c r="AX143" s="13" t="s">
        <v>77</v>
      </c>
      <c r="AY143" s="252" t="s">
        <v>147</v>
      </c>
    </row>
    <row r="144" s="14" customFormat="1">
      <c r="A144" s="14"/>
      <c r="B144" s="253"/>
      <c r="C144" s="254"/>
      <c r="D144" s="244" t="s">
        <v>155</v>
      </c>
      <c r="E144" s="255" t="s">
        <v>1</v>
      </c>
      <c r="F144" s="256" t="s">
        <v>164</v>
      </c>
      <c r="G144" s="254"/>
      <c r="H144" s="257">
        <v>18.850000000000001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155</v>
      </c>
      <c r="AU144" s="263" t="s">
        <v>86</v>
      </c>
      <c r="AV144" s="14" t="s">
        <v>86</v>
      </c>
      <c r="AW144" s="14" t="s">
        <v>34</v>
      </c>
      <c r="AX144" s="14" t="s">
        <v>77</v>
      </c>
      <c r="AY144" s="263" t="s">
        <v>147</v>
      </c>
    </row>
    <row r="145" s="15" customFormat="1">
      <c r="A145" s="15"/>
      <c r="B145" s="264"/>
      <c r="C145" s="265"/>
      <c r="D145" s="244" t="s">
        <v>155</v>
      </c>
      <c r="E145" s="266" t="s">
        <v>1</v>
      </c>
      <c r="F145" s="267" t="s">
        <v>158</v>
      </c>
      <c r="G145" s="265"/>
      <c r="H145" s="268">
        <v>18.850000000000001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155</v>
      </c>
      <c r="AU145" s="274" t="s">
        <v>86</v>
      </c>
      <c r="AV145" s="15" t="s">
        <v>153</v>
      </c>
      <c r="AW145" s="15" t="s">
        <v>34</v>
      </c>
      <c r="AX145" s="15" t="s">
        <v>84</v>
      </c>
      <c r="AY145" s="274" t="s">
        <v>147</v>
      </c>
    </row>
    <row r="146" s="2" customFormat="1" ht="33" customHeight="1">
      <c r="A146" s="39"/>
      <c r="B146" s="40"/>
      <c r="C146" s="228" t="s">
        <v>165</v>
      </c>
      <c r="D146" s="228" t="s">
        <v>149</v>
      </c>
      <c r="E146" s="229" t="s">
        <v>166</v>
      </c>
      <c r="F146" s="230" t="s">
        <v>167</v>
      </c>
      <c r="G146" s="231" t="s">
        <v>161</v>
      </c>
      <c r="H146" s="232">
        <v>53.475999999999999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42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153</v>
      </c>
      <c r="AT146" s="240" t="s">
        <v>149</v>
      </c>
      <c r="AU146" s="240" t="s">
        <v>86</v>
      </c>
      <c r="AY146" s="18" t="s">
        <v>147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84</v>
      </c>
      <c r="BK146" s="241">
        <f>ROUND(I146*H146,2)</f>
        <v>0</v>
      </c>
      <c r="BL146" s="18" t="s">
        <v>153</v>
      </c>
      <c r="BM146" s="240" t="s">
        <v>168</v>
      </c>
    </row>
    <row r="147" s="13" customFormat="1">
      <c r="A147" s="13"/>
      <c r="B147" s="242"/>
      <c r="C147" s="243"/>
      <c r="D147" s="244" t="s">
        <v>155</v>
      </c>
      <c r="E147" s="245" t="s">
        <v>1</v>
      </c>
      <c r="F147" s="246" t="s">
        <v>169</v>
      </c>
      <c r="G147" s="243"/>
      <c r="H147" s="245" t="s">
        <v>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155</v>
      </c>
      <c r="AU147" s="252" t="s">
        <v>86</v>
      </c>
      <c r="AV147" s="13" t="s">
        <v>84</v>
      </c>
      <c r="AW147" s="13" t="s">
        <v>34</v>
      </c>
      <c r="AX147" s="13" t="s">
        <v>77</v>
      </c>
      <c r="AY147" s="252" t="s">
        <v>147</v>
      </c>
    </row>
    <row r="148" s="14" customFormat="1">
      <c r="A148" s="14"/>
      <c r="B148" s="253"/>
      <c r="C148" s="254"/>
      <c r="D148" s="244" t="s">
        <v>155</v>
      </c>
      <c r="E148" s="255" t="s">
        <v>1</v>
      </c>
      <c r="F148" s="256" t="s">
        <v>170</v>
      </c>
      <c r="G148" s="254"/>
      <c r="H148" s="257">
        <v>37.700000000000003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155</v>
      </c>
      <c r="AU148" s="263" t="s">
        <v>86</v>
      </c>
      <c r="AV148" s="14" t="s">
        <v>86</v>
      </c>
      <c r="AW148" s="14" t="s">
        <v>34</v>
      </c>
      <c r="AX148" s="14" t="s">
        <v>77</v>
      </c>
      <c r="AY148" s="263" t="s">
        <v>147</v>
      </c>
    </row>
    <row r="149" s="14" customFormat="1">
      <c r="A149" s="14"/>
      <c r="B149" s="253"/>
      <c r="C149" s="254"/>
      <c r="D149" s="244" t="s">
        <v>155</v>
      </c>
      <c r="E149" s="255" t="s">
        <v>1</v>
      </c>
      <c r="F149" s="256" t="s">
        <v>171</v>
      </c>
      <c r="G149" s="254"/>
      <c r="H149" s="257">
        <v>15.776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155</v>
      </c>
      <c r="AU149" s="263" t="s">
        <v>86</v>
      </c>
      <c r="AV149" s="14" t="s">
        <v>86</v>
      </c>
      <c r="AW149" s="14" t="s">
        <v>34</v>
      </c>
      <c r="AX149" s="14" t="s">
        <v>77</v>
      </c>
      <c r="AY149" s="263" t="s">
        <v>147</v>
      </c>
    </row>
    <row r="150" s="15" customFormat="1">
      <c r="A150" s="15"/>
      <c r="B150" s="264"/>
      <c r="C150" s="265"/>
      <c r="D150" s="244" t="s">
        <v>155</v>
      </c>
      <c r="E150" s="266" t="s">
        <v>1</v>
      </c>
      <c r="F150" s="267" t="s">
        <v>158</v>
      </c>
      <c r="G150" s="265"/>
      <c r="H150" s="268">
        <v>53.475999999999999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155</v>
      </c>
      <c r="AU150" s="274" t="s">
        <v>86</v>
      </c>
      <c r="AV150" s="15" t="s">
        <v>153</v>
      </c>
      <c r="AW150" s="15" t="s">
        <v>34</v>
      </c>
      <c r="AX150" s="15" t="s">
        <v>84</v>
      </c>
      <c r="AY150" s="274" t="s">
        <v>147</v>
      </c>
    </row>
    <row r="151" s="2" customFormat="1" ht="37.8" customHeight="1">
      <c r="A151" s="39"/>
      <c r="B151" s="40"/>
      <c r="C151" s="228" t="s">
        <v>153</v>
      </c>
      <c r="D151" s="228" t="s">
        <v>149</v>
      </c>
      <c r="E151" s="229" t="s">
        <v>172</v>
      </c>
      <c r="F151" s="230" t="s">
        <v>173</v>
      </c>
      <c r="G151" s="231" t="s">
        <v>161</v>
      </c>
      <c r="H151" s="232">
        <v>10.962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153</v>
      </c>
      <c r="AT151" s="240" t="s">
        <v>149</v>
      </c>
      <c r="AU151" s="240" t="s">
        <v>86</v>
      </c>
      <c r="AY151" s="18" t="s">
        <v>147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84</v>
      </c>
      <c r="BK151" s="241">
        <f>ROUND(I151*H151,2)</f>
        <v>0</v>
      </c>
      <c r="BL151" s="18" t="s">
        <v>153</v>
      </c>
      <c r="BM151" s="240" t="s">
        <v>174</v>
      </c>
    </row>
    <row r="152" s="14" customFormat="1">
      <c r="A152" s="14"/>
      <c r="B152" s="253"/>
      <c r="C152" s="254"/>
      <c r="D152" s="244" t="s">
        <v>155</v>
      </c>
      <c r="E152" s="255" t="s">
        <v>1</v>
      </c>
      <c r="F152" s="256" t="s">
        <v>175</v>
      </c>
      <c r="G152" s="254"/>
      <c r="H152" s="257">
        <v>10.962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155</v>
      </c>
      <c r="AU152" s="263" t="s">
        <v>86</v>
      </c>
      <c r="AV152" s="14" t="s">
        <v>86</v>
      </c>
      <c r="AW152" s="14" t="s">
        <v>34</v>
      </c>
      <c r="AX152" s="14" t="s">
        <v>77</v>
      </c>
      <c r="AY152" s="263" t="s">
        <v>147</v>
      </c>
    </row>
    <row r="153" s="15" customFormat="1">
      <c r="A153" s="15"/>
      <c r="B153" s="264"/>
      <c r="C153" s="265"/>
      <c r="D153" s="244" t="s">
        <v>155</v>
      </c>
      <c r="E153" s="266" t="s">
        <v>1</v>
      </c>
      <c r="F153" s="267" t="s">
        <v>158</v>
      </c>
      <c r="G153" s="265"/>
      <c r="H153" s="268">
        <v>10.962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155</v>
      </c>
      <c r="AU153" s="274" t="s">
        <v>86</v>
      </c>
      <c r="AV153" s="15" t="s">
        <v>153</v>
      </c>
      <c r="AW153" s="15" t="s">
        <v>34</v>
      </c>
      <c r="AX153" s="15" t="s">
        <v>84</v>
      </c>
      <c r="AY153" s="274" t="s">
        <v>147</v>
      </c>
    </row>
    <row r="154" s="2" customFormat="1" ht="37.8" customHeight="1">
      <c r="A154" s="39"/>
      <c r="B154" s="40"/>
      <c r="C154" s="228" t="s">
        <v>176</v>
      </c>
      <c r="D154" s="228" t="s">
        <v>149</v>
      </c>
      <c r="E154" s="229" t="s">
        <v>177</v>
      </c>
      <c r="F154" s="230" t="s">
        <v>178</v>
      </c>
      <c r="G154" s="231" t="s">
        <v>161</v>
      </c>
      <c r="H154" s="232">
        <v>109.62000000000001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42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153</v>
      </c>
      <c r="AT154" s="240" t="s">
        <v>149</v>
      </c>
      <c r="AU154" s="240" t="s">
        <v>86</v>
      </c>
      <c r="AY154" s="18" t="s">
        <v>147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84</v>
      </c>
      <c r="BK154" s="241">
        <f>ROUND(I154*H154,2)</f>
        <v>0</v>
      </c>
      <c r="BL154" s="18" t="s">
        <v>153</v>
      </c>
      <c r="BM154" s="240" t="s">
        <v>179</v>
      </c>
    </row>
    <row r="155" s="14" customFormat="1">
      <c r="A155" s="14"/>
      <c r="B155" s="253"/>
      <c r="C155" s="254"/>
      <c r="D155" s="244" t="s">
        <v>155</v>
      </c>
      <c r="E155" s="255" t="s">
        <v>1</v>
      </c>
      <c r="F155" s="256" t="s">
        <v>180</v>
      </c>
      <c r="G155" s="254"/>
      <c r="H155" s="257">
        <v>109.62000000000001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155</v>
      </c>
      <c r="AU155" s="263" t="s">
        <v>86</v>
      </c>
      <c r="AV155" s="14" t="s">
        <v>86</v>
      </c>
      <c r="AW155" s="14" t="s">
        <v>34</v>
      </c>
      <c r="AX155" s="14" t="s">
        <v>77</v>
      </c>
      <c r="AY155" s="263" t="s">
        <v>147</v>
      </c>
    </row>
    <row r="156" s="15" customFormat="1">
      <c r="A156" s="15"/>
      <c r="B156" s="264"/>
      <c r="C156" s="265"/>
      <c r="D156" s="244" t="s">
        <v>155</v>
      </c>
      <c r="E156" s="266" t="s">
        <v>1</v>
      </c>
      <c r="F156" s="267" t="s">
        <v>158</v>
      </c>
      <c r="G156" s="265"/>
      <c r="H156" s="268">
        <v>109.62000000000001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155</v>
      </c>
      <c r="AU156" s="274" t="s">
        <v>86</v>
      </c>
      <c r="AV156" s="15" t="s">
        <v>153</v>
      </c>
      <c r="AW156" s="15" t="s">
        <v>34</v>
      </c>
      <c r="AX156" s="15" t="s">
        <v>84</v>
      </c>
      <c r="AY156" s="274" t="s">
        <v>147</v>
      </c>
    </row>
    <row r="157" s="2" customFormat="1" ht="24.15" customHeight="1">
      <c r="A157" s="39"/>
      <c r="B157" s="40"/>
      <c r="C157" s="228" t="s">
        <v>181</v>
      </c>
      <c r="D157" s="228" t="s">
        <v>149</v>
      </c>
      <c r="E157" s="229" t="s">
        <v>182</v>
      </c>
      <c r="F157" s="230" t="s">
        <v>183</v>
      </c>
      <c r="G157" s="231" t="s">
        <v>161</v>
      </c>
      <c r="H157" s="232">
        <v>18.850000000000001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42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153</v>
      </c>
      <c r="AT157" s="240" t="s">
        <v>149</v>
      </c>
      <c r="AU157" s="240" t="s">
        <v>86</v>
      </c>
      <c r="AY157" s="18" t="s">
        <v>147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84</v>
      </c>
      <c r="BK157" s="241">
        <f>ROUND(I157*H157,2)</f>
        <v>0</v>
      </c>
      <c r="BL157" s="18" t="s">
        <v>153</v>
      </c>
      <c r="BM157" s="240" t="s">
        <v>184</v>
      </c>
    </row>
    <row r="158" s="14" customFormat="1">
      <c r="A158" s="14"/>
      <c r="B158" s="253"/>
      <c r="C158" s="254"/>
      <c r="D158" s="244" t="s">
        <v>155</v>
      </c>
      <c r="E158" s="255" t="s">
        <v>1</v>
      </c>
      <c r="F158" s="256" t="s">
        <v>185</v>
      </c>
      <c r="G158" s="254"/>
      <c r="H158" s="257">
        <v>18.850000000000001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155</v>
      </c>
      <c r="AU158" s="263" t="s">
        <v>86</v>
      </c>
      <c r="AV158" s="14" t="s">
        <v>86</v>
      </c>
      <c r="AW158" s="14" t="s">
        <v>34</v>
      </c>
      <c r="AX158" s="14" t="s">
        <v>77</v>
      </c>
      <c r="AY158" s="263" t="s">
        <v>147</v>
      </c>
    </row>
    <row r="159" s="15" customFormat="1">
      <c r="A159" s="15"/>
      <c r="B159" s="264"/>
      <c r="C159" s="265"/>
      <c r="D159" s="244" t="s">
        <v>155</v>
      </c>
      <c r="E159" s="266" t="s">
        <v>1</v>
      </c>
      <c r="F159" s="267" t="s">
        <v>158</v>
      </c>
      <c r="G159" s="265"/>
      <c r="H159" s="268">
        <v>18.850000000000001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155</v>
      </c>
      <c r="AU159" s="274" t="s">
        <v>86</v>
      </c>
      <c r="AV159" s="15" t="s">
        <v>153</v>
      </c>
      <c r="AW159" s="15" t="s">
        <v>34</v>
      </c>
      <c r="AX159" s="15" t="s">
        <v>84</v>
      </c>
      <c r="AY159" s="274" t="s">
        <v>147</v>
      </c>
    </row>
    <row r="160" s="2" customFormat="1" ht="24.15" customHeight="1">
      <c r="A160" s="39"/>
      <c r="B160" s="40"/>
      <c r="C160" s="228" t="s">
        <v>186</v>
      </c>
      <c r="D160" s="228" t="s">
        <v>149</v>
      </c>
      <c r="E160" s="229" t="s">
        <v>187</v>
      </c>
      <c r="F160" s="230" t="s">
        <v>188</v>
      </c>
      <c r="G160" s="231" t="s">
        <v>189</v>
      </c>
      <c r="H160" s="232">
        <v>21.376000000000001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153</v>
      </c>
      <c r="AT160" s="240" t="s">
        <v>149</v>
      </c>
      <c r="AU160" s="240" t="s">
        <v>86</v>
      </c>
      <c r="AY160" s="18" t="s">
        <v>147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84</v>
      </c>
      <c r="BK160" s="241">
        <f>ROUND(I160*H160,2)</f>
        <v>0</v>
      </c>
      <c r="BL160" s="18" t="s">
        <v>153</v>
      </c>
      <c r="BM160" s="240" t="s">
        <v>190</v>
      </c>
    </row>
    <row r="161" s="14" customFormat="1">
      <c r="A161" s="14"/>
      <c r="B161" s="253"/>
      <c r="C161" s="254"/>
      <c r="D161" s="244" t="s">
        <v>155</v>
      </c>
      <c r="E161" s="255" t="s">
        <v>1</v>
      </c>
      <c r="F161" s="256" t="s">
        <v>191</v>
      </c>
      <c r="G161" s="254"/>
      <c r="H161" s="257">
        <v>21.376000000000001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155</v>
      </c>
      <c r="AU161" s="263" t="s">
        <v>86</v>
      </c>
      <c r="AV161" s="14" t="s">
        <v>86</v>
      </c>
      <c r="AW161" s="14" t="s">
        <v>34</v>
      </c>
      <c r="AX161" s="14" t="s">
        <v>77</v>
      </c>
      <c r="AY161" s="263" t="s">
        <v>147</v>
      </c>
    </row>
    <row r="162" s="15" customFormat="1">
      <c r="A162" s="15"/>
      <c r="B162" s="264"/>
      <c r="C162" s="265"/>
      <c r="D162" s="244" t="s">
        <v>155</v>
      </c>
      <c r="E162" s="266" t="s">
        <v>1</v>
      </c>
      <c r="F162" s="267" t="s">
        <v>158</v>
      </c>
      <c r="G162" s="265"/>
      <c r="H162" s="268">
        <v>21.376000000000001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4" t="s">
        <v>155</v>
      </c>
      <c r="AU162" s="274" t="s">
        <v>86</v>
      </c>
      <c r="AV162" s="15" t="s">
        <v>153</v>
      </c>
      <c r="AW162" s="15" t="s">
        <v>34</v>
      </c>
      <c r="AX162" s="15" t="s">
        <v>84</v>
      </c>
      <c r="AY162" s="274" t="s">
        <v>147</v>
      </c>
    </row>
    <row r="163" s="2" customFormat="1" ht="24.15" customHeight="1">
      <c r="A163" s="39"/>
      <c r="B163" s="40"/>
      <c r="C163" s="228" t="s">
        <v>192</v>
      </c>
      <c r="D163" s="228" t="s">
        <v>149</v>
      </c>
      <c r="E163" s="229" t="s">
        <v>193</v>
      </c>
      <c r="F163" s="230" t="s">
        <v>194</v>
      </c>
      <c r="G163" s="231" t="s">
        <v>161</v>
      </c>
      <c r="H163" s="232">
        <v>10.962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42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153</v>
      </c>
      <c r="AT163" s="240" t="s">
        <v>149</v>
      </c>
      <c r="AU163" s="240" t="s">
        <v>86</v>
      </c>
      <c r="AY163" s="18" t="s">
        <v>147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84</v>
      </c>
      <c r="BK163" s="241">
        <f>ROUND(I163*H163,2)</f>
        <v>0</v>
      </c>
      <c r="BL163" s="18" t="s">
        <v>153</v>
      </c>
      <c r="BM163" s="240" t="s">
        <v>195</v>
      </c>
    </row>
    <row r="164" s="14" customFormat="1">
      <c r="A164" s="14"/>
      <c r="B164" s="253"/>
      <c r="C164" s="254"/>
      <c r="D164" s="244" t="s">
        <v>155</v>
      </c>
      <c r="E164" s="255" t="s">
        <v>1</v>
      </c>
      <c r="F164" s="256" t="s">
        <v>196</v>
      </c>
      <c r="G164" s="254"/>
      <c r="H164" s="257">
        <v>10.962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155</v>
      </c>
      <c r="AU164" s="263" t="s">
        <v>86</v>
      </c>
      <c r="AV164" s="14" t="s">
        <v>86</v>
      </c>
      <c r="AW164" s="14" t="s">
        <v>34</v>
      </c>
      <c r="AX164" s="14" t="s">
        <v>77</v>
      </c>
      <c r="AY164" s="263" t="s">
        <v>147</v>
      </c>
    </row>
    <row r="165" s="15" customFormat="1">
      <c r="A165" s="15"/>
      <c r="B165" s="264"/>
      <c r="C165" s="265"/>
      <c r="D165" s="244" t="s">
        <v>155</v>
      </c>
      <c r="E165" s="266" t="s">
        <v>1</v>
      </c>
      <c r="F165" s="267" t="s">
        <v>158</v>
      </c>
      <c r="G165" s="265"/>
      <c r="H165" s="268">
        <v>10.962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4" t="s">
        <v>155</v>
      </c>
      <c r="AU165" s="274" t="s">
        <v>86</v>
      </c>
      <c r="AV165" s="15" t="s">
        <v>153</v>
      </c>
      <c r="AW165" s="15" t="s">
        <v>34</v>
      </c>
      <c r="AX165" s="15" t="s">
        <v>84</v>
      </c>
      <c r="AY165" s="274" t="s">
        <v>147</v>
      </c>
    </row>
    <row r="166" s="2" customFormat="1" ht="24.15" customHeight="1">
      <c r="A166" s="39"/>
      <c r="B166" s="40"/>
      <c r="C166" s="228" t="s">
        <v>197</v>
      </c>
      <c r="D166" s="228" t="s">
        <v>149</v>
      </c>
      <c r="E166" s="229" t="s">
        <v>198</v>
      </c>
      <c r="F166" s="230" t="s">
        <v>199</v>
      </c>
      <c r="G166" s="231" t="s">
        <v>161</v>
      </c>
      <c r="H166" s="232">
        <v>7.8879999999999999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42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153</v>
      </c>
      <c r="AT166" s="240" t="s">
        <v>149</v>
      </c>
      <c r="AU166" s="240" t="s">
        <v>86</v>
      </c>
      <c r="AY166" s="18" t="s">
        <v>147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84</v>
      </c>
      <c r="BK166" s="241">
        <f>ROUND(I166*H166,2)</f>
        <v>0</v>
      </c>
      <c r="BL166" s="18" t="s">
        <v>153</v>
      </c>
      <c r="BM166" s="240" t="s">
        <v>200</v>
      </c>
    </row>
    <row r="167" s="13" customFormat="1">
      <c r="A167" s="13"/>
      <c r="B167" s="242"/>
      <c r="C167" s="243"/>
      <c r="D167" s="244" t="s">
        <v>155</v>
      </c>
      <c r="E167" s="245" t="s">
        <v>1</v>
      </c>
      <c r="F167" s="246" t="s">
        <v>163</v>
      </c>
      <c r="G167" s="243"/>
      <c r="H167" s="245" t="s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155</v>
      </c>
      <c r="AU167" s="252" t="s">
        <v>86</v>
      </c>
      <c r="AV167" s="13" t="s">
        <v>84</v>
      </c>
      <c r="AW167" s="13" t="s">
        <v>34</v>
      </c>
      <c r="AX167" s="13" t="s">
        <v>77</v>
      </c>
      <c r="AY167" s="252" t="s">
        <v>147</v>
      </c>
    </row>
    <row r="168" s="14" customFormat="1">
      <c r="A168" s="14"/>
      <c r="B168" s="253"/>
      <c r="C168" s="254"/>
      <c r="D168" s="244" t="s">
        <v>155</v>
      </c>
      <c r="E168" s="255" t="s">
        <v>1</v>
      </c>
      <c r="F168" s="256" t="s">
        <v>201</v>
      </c>
      <c r="G168" s="254"/>
      <c r="H168" s="257">
        <v>7.8879999999999999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155</v>
      </c>
      <c r="AU168" s="263" t="s">
        <v>86</v>
      </c>
      <c r="AV168" s="14" t="s">
        <v>86</v>
      </c>
      <c r="AW168" s="14" t="s">
        <v>34</v>
      </c>
      <c r="AX168" s="14" t="s">
        <v>77</v>
      </c>
      <c r="AY168" s="263" t="s">
        <v>147</v>
      </c>
    </row>
    <row r="169" s="15" customFormat="1">
      <c r="A169" s="15"/>
      <c r="B169" s="264"/>
      <c r="C169" s="265"/>
      <c r="D169" s="244" t="s">
        <v>155</v>
      </c>
      <c r="E169" s="266" t="s">
        <v>1</v>
      </c>
      <c r="F169" s="267" t="s">
        <v>158</v>
      </c>
      <c r="G169" s="265"/>
      <c r="H169" s="268">
        <v>7.8879999999999999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155</v>
      </c>
      <c r="AU169" s="274" t="s">
        <v>86</v>
      </c>
      <c r="AV169" s="15" t="s">
        <v>153</v>
      </c>
      <c r="AW169" s="15" t="s">
        <v>34</v>
      </c>
      <c r="AX169" s="15" t="s">
        <v>84</v>
      </c>
      <c r="AY169" s="274" t="s">
        <v>147</v>
      </c>
    </row>
    <row r="170" s="12" customFormat="1" ht="22.8" customHeight="1">
      <c r="A170" s="12"/>
      <c r="B170" s="212"/>
      <c r="C170" s="213"/>
      <c r="D170" s="214" t="s">
        <v>76</v>
      </c>
      <c r="E170" s="226" t="s">
        <v>197</v>
      </c>
      <c r="F170" s="226" t="s">
        <v>202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SUM(P171:P211)</f>
        <v>0</v>
      </c>
      <c r="Q170" s="220"/>
      <c r="R170" s="221">
        <f>SUM(R171:R211)</f>
        <v>0</v>
      </c>
      <c r="S170" s="220"/>
      <c r="T170" s="222">
        <f>SUM(T171:T211)</f>
        <v>4.3757700000000002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84</v>
      </c>
      <c r="AT170" s="224" t="s">
        <v>76</v>
      </c>
      <c r="AU170" s="224" t="s">
        <v>84</v>
      </c>
      <c r="AY170" s="223" t="s">
        <v>147</v>
      </c>
      <c r="BK170" s="225">
        <f>SUM(BK171:BK211)</f>
        <v>0</v>
      </c>
    </row>
    <row r="171" s="2" customFormat="1" ht="16.5" customHeight="1">
      <c r="A171" s="39"/>
      <c r="B171" s="40"/>
      <c r="C171" s="228" t="s">
        <v>203</v>
      </c>
      <c r="D171" s="228" t="s">
        <v>149</v>
      </c>
      <c r="E171" s="229" t="s">
        <v>204</v>
      </c>
      <c r="F171" s="230" t="s">
        <v>205</v>
      </c>
      <c r="G171" s="231" t="s">
        <v>206</v>
      </c>
      <c r="H171" s="232">
        <v>3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42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153</v>
      </c>
      <c r="AT171" s="240" t="s">
        <v>149</v>
      </c>
      <c r="AU171" s="240" t="s">
        <v>86</v>
      </c>
      <c r="AY171" s="18" t="s">
        <v>147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84</v>
      </c>
      <c r="BK171" s="241">
        <f>ROUND(I171*H171,2)</f>
        <v>0</v>
      </c>
      <c r="BL171" s="18" t="s">
        <v>153</v>
      </c>
      <c r="BM171" s="240" t="s">
        <v>207</v>
      </c>
    </row>
    <row r="172" s="14" customFormat="1">
      <c r="A172" s="14"/>
      <c r="B172" s="253"/>
      <c r="C172" s="254"/>
      <c r="D172" s="244" t="s">
        <v>155</v>
      </c>
      <c r="E172" s="255" t="s">
        <v>1</v>
      </c>
      <c r="F172" s="256" t="s">
        <v>165</v>
      </c>
      <c r="G172" s="254"/>
      <c r="H172" s="257">
        <v>3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155</v>
      </c>
      <c r="AU172" s="263" t="s">
        <v>86</v>
      </c>
      <c r="AV172" s="14" t="s">
        <v>86</v>
      </c>
      <c r="AW172" s="14" t="s">
        <v>34</v>
      </c>
      <c r="AX172" s="14" t="s">
        <v>77</v>
      </c>
      <c r="AY172" s="263" t="s">
        <v>147</v>
      </c>
    </row>
    <row r="173" s="15" customFormat="1">
      <c r="A173" s="15"/>
      <c r="B173" s="264"/>
      <c r="C173" s="265"/>
      <c r="D173" s="244" t="s">
        <v>155</v>
      </c>
      <c r="E173" s="266" t="s">
        <v>1</v>
      </c>
      <c r="F173" s="267" t="s">
        <v>158</v>
      </c>
      <c r="G173" s="265"/>
      <c r="H173" s="268">
        <v>3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155</v>
      </c>
      <c r="AU173" s="274" t="s">
        <v>86</v>
      </c>
      <c r="AV173" s="15" t="s">
        <v>153</v>
      </c>
      <c r="AW173" s="15" t="s">
        <v>34</v>
      </c>
      <c r="AX173" s="15" t="s">
        <v>84</v>
      </c>
      <c r="AY173" s="274" t="s">
        <v>147</v>
      </c>
    </row>
    <row r="174" s="2" customFormat="1" ht="21.75" customHeight="1">
      <c r="A174" s="39"/>
      <c r="B174" s="40"/>
      <c r="C174" s="228" t="s">
        <v>208</v>
      </c>
      <c r="D174" s="228" t="s">
        <v>149</v>
      </c>
      <c r="E174" s="229" t="s">
        <v>209</v>
      </c>
      <c r="F174" s="230" t="s">
        <v>210</v>
      </c>
      <c r="G174" s="231" t="s">
        <v>206</v>
      </c>
      <c r="H174" s="232">
        <v>30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42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153</v>
      </c>
      <c r="AT174" s="240" t="s">
        <v>149</v>
      </c>
      <c r="AU174" s="240" t="s">
        <v>86</v>
      </c>
      <c r="AY174" s="18" t="s">
        <v>147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84</v>
      </c>
      <c r="BK174" s="241">
        <f>ROUND(I174*H174,2)</f>
        <v>0</v>
      </c>
      <c r="BL174" s="18" t="s">
        <v>153</v>
      </c>
      <c r="BM174" s="240" t="s">
        <v>211</v>
      </c>
    </row>
    <row r="175" s="14" customFormat="1">
      <c r="A175" s="14"/>
      <c r="B175" s="253"/>
      <c r="C175" s="254"/>
      <c r="D175" s="244" t="s">
        <v>155</v>
      </c>
      <c r="E175" s="255" t="s">
        <v>1</v>
      </c>
      <c r="F175" s="256" t="s">
        <v>212</v>
      </c>
      <c r="G175" s="254"/>
      <c r="H175" s="257">
        <v>30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155</v>
      </c>
      <c r="AU175" s="263" t="s">
        <v>86</v>
      </c>
      <c r="AV175" s="14" t="s">
        <v>86</v>
      </c>
      <c r="AW175" s="14" t="s">
        <v>34</v>
      </c>
      <c r="AX175" s="14" t="s">
        <v>77</v>
      </c>
      <c r="AY175" s="263" t="s">
        <v>147</v>
      </c>
    </row>
    <row r="176" s="15" customFormat="1">
      <c r="A176" s="15"/>
      <c r="B176" s="264"/>
      <c r="C176" s="265"/>
      <c r="D176" s="244" t="s">
        <v>155</v>
      </c>
      <c r="E176" s="266" t="s">
        <v>1</v>
      </c>
      <c r="F176" s="267" t="s">
        <v>158</v>
      </c>
      <c r="G176" s="265"/>
      <c r="H176" s="268">
        <v>30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155</v>
      </c>
      <c r="AU176" s="274" t="s">
        <v>86</v>
      </c>
      <c r="AV176" s="15" t="s">
        <v>153</v>
      </c>
      <c r="AW176" s="15" t="s">
        <v>34</v>
      </c>
      <c r="AX176" s="15" t="s">
        <v>84</v>
      </c>
      <c r="AY176" s="274" t="s">
        <v>147</v>
      </c>
    </row>
    <row r="177" s="2" customFormat="1" ht="16.5" customHeight="1">
      <c r="A177" s="39"/>
      <c r="B177" s="40"/>
      <c r="C177" s="228" t="s">
        <v>8</v>
      </c>
      <c r="D177" s="228" t="s">
        <v>149</v>
      </c>
      <c r="E177" s="229" t="s">
        <v>213</v>
      </c>
      <c r="F177" s="230" t="s">
        <v>214</v>
      </c>
      <c r="G177" s="231" t="s">
        <v>206</v>
      </c>
      <c r="H177" s="232">
        <v>3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42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153</v>
      </c>
      <c r="AT177" s="240" t="s">
        <v>149</v>
      </c>
      <c r="AU177" s="240" t="s">
        <v>86</v>
      </c>
      <c r="AY177" s="18" t="s">
        <v>147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84</v>
      </c>
      <c r="BK177" s="241">
        <f>ROUND(I177*H177,2)</f>
        <v>0</v>
      </c>
      <c r="BL177" s="18" t="s">
        <v>153</v>
      </c>
      <c r="BM177" s="240" t="s">
        <v>215</v>
      </c>
    </row>
    <row r="178" s="14" customFormat="1">
      <c r="A178" s="14"/>
      <c r="B178" s="253"/>
      <c r="C178" s="254"/>
      <c r="D178" s="244" t="s">
        <v>155</v>
      </c>
      <c r="E178" s="255" t="s">
        <v>1</v>
      </c>
      <c r="F178" s="256" t="s">
        <v>165</v>
      </c>
      <c r="G178" s="254"/>
      <c r="H178" s="257">
        <v>3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155</v>
      </c>
      <c r="AU178" s="263" t="s">
        <v>86</v>
      </c>
      <c r="AV178" s="14" t="s">
        <v>86</v>
      </c>
      <c r="AW178" s="14" t="s">
        <v>34</v>
      </c>
      <c r="AX178" s="14" t="s">
        <v>77</v>
      </c>
      <c r="AY178" s="263" t="s">
        <v>147</v>
      </c>
    </row>
    <row r="179" s="15" customFormat="1">
      <c r="A179" s="15"/>
      <c r="B179" s="264"/>
      <c r="C179" s="265"/>
      <c r="D179" s="244" t="s">
        <v>155</v>
      </c>
      <c r="E179" s="266" t="s">
        <v>1</v>
      </c>
      <c r="F179" s="267" t="s">
        <v>158</v>
      </c>
      <c r="G179" s="265"/>
      <c r="H179" s="268">
        <v>3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4" t="s">
        <v>155</v>
      </c>
      <c r="AU179" s="274" t="s">
        <v>86</v>
      </c>
      <c r="AV179" s="15" t="s">
        <v>153</v>
      </c>
      <c r="AW179" s="15" t="s">
        <v>34</v>
      </c>
      <c r="AX179" s="15" t="s">
        <v>84</v>
      </c>
      <c r="AY179" s="274" t="s">
        <v>147</v>
      </c>
    </row>
    <row r="180" s="2" customFormat="1" ht="24.15" customHeight="1">
      <c r="A180" s="39"/>
      <c r="B180" s="40"/>
      <c r="C180" s="228" t="s">
        <v>216</v>
      </c>
      <c r="D180" s="228" t="s">
        <v>149</v>
      </c>
      <c r="E180" s="229" t="s">
        <v>217</v>
      </c>
      <c r="F180" s="230" t="s">
        <v>218</v>
      </c>
      <c r="G180" s="231" t="s">
        <v>152</v>
      </c>
      <c r="H180" s="232">
        <v>8.4000000000000004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42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0.067000000000000004</v>
      </c>
      <c r="T180" s="239">
        <f>S180*H180</f>
        <v>0.56280000000000008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153</v>
      </c>
      <c r="AT180" s="240" t="s">
        <v>149</v>
      </c>
      <c r="AU180" s="240" t="s">
        <v>86</v>
      </c>
      <c r="AY180" s="18" t="s">
        <v>147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84</v>
      </c>
      <c r="BK180" s="241">
        <f>ROUND(I180*H180,2)</f>
        <v>0</v>
      </c>
      <c r="BL180" s="18" t="s">
        <v>153</v>
      </c>
      <c r="BM180" s="240" t="s">
        <v>219</v>
      </c>
    </row>
    <row r="181" s="14" customFormat="1">
      <c r="A181" s="14"/>
      <c r="B181" s="253"/>
      <c r="C181" s="254"/>
      <c r="D181" s="244" t="s">
        <v>155</v>
      </c>
      <c r="E181" s="255" t="s">
        <v>1</v>
      </c>
      <c r="F181" s="256" t="s">
        <v>220</v>
      </c>
      <c r="G181" s="254"/>
      <c r="H181" s="257">
        <v>4.2000000000000002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155</v>
      </c>
      <c r="AU181" s="263" t="s">
        <v>86</v>
      </c>
      <c r="AV181" s="14" t="s">
        <v>86</v>
      </c>
      <c r="AW181" s="14" t="s">
        <v>34</v>
      </c>
      <c r="AX181" s="14" t="s">
        <v>77</v>
      </c>
      <c r="AY181" s="263" t="s">
        <v>147</v>
      </c>
    </row>
    <row r="182" s="14" customFormat="1">
      <c r="A182" s="14"/>
      <c r="B182" s="253"/>
      <c r="C182" s="254"/>
      <c r="D182" s="244" t="s">
        <v>155</v>
      </c>
      <c r="E182" s="255" t="s">
        <v>1</v>
      </c>
      <c r="F182" s="256" t="s">
        <v>221</v>
      </c>
      <c r="G182" s="254"/>
      <c r="H182" s="257">
        <v>4.2000000000000002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155</v>
      </c>
      <c r="AU182" s="263" t="s">
        <v>86</v>
      </c>
      <c r="AV182" s="14" t="s">
        <v>86</v>
      </c>
      <c r="AW182" s="14" t="s">
        <v>34</v>
      </c>
      <c r="AX182" s="14" t="s">
        <v>77</v>
      </c>
      <c r="AY182" s="263" t="s">
        <v>147</v>
      </c>
    </row>
    <row r="183" s="15" customFormat="1">
      <c r="A183" s="15"/>
      <c r="B183" s="264"/>
      <c r="C183" s="265"/>
      <c r="D183" s="244" t="s">
        <v>155</v>
      </c>
      <c r="E183" s="266" t="s">
        <v>1</v>
      </c>
      <c r="F183" s="267" t="s">
        <v>158</v>
      </c>
      <c r="G183" s="265"/>
      <c r="H183" s="268">
        <v>8.4000000000000004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4" t="s">
        <v>155</v>
      </c>
      <c r="AU183" s="274" t="s">
        <v>86</v>
      </c>
      <c r="AV183" s="15" t="s">
        <v>153</v>
      </c>
      <c r="AW183" s="15" t="s">
        <v>34</v>
      </c>
      <c r="AX183" s="15" t="s">
        <v>84</v>
      </c>
      <c r="AY183" s="274" t="s">
        <v>147</v>
      </c>
    </row>
    <row r="184" s="2" customFormat="1" ht="21.75" customHeight="1">
      <c r="A184" s="39"/>
      <c r="B184" s="40"/>
      <c r="C184" s="228" t="s">
        <v>222</v>
      </c>
      <c r="D184" s="228" t="s">
        <v>149</v>
      </c>
      <c r="E184" s="229" t="s">
        <v>223</v>
      </c>
      <c r="F184" s="230" t="s">
        <v>224</v>
      </c>
      <c r="G184" s="231" t="s">
        <v>152</v>
      </c>
      <c r="H184" s="232">
        <v>4.7999999999999998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42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0.059999999999999998</v>
      </c>
      <c r="T184" s="239">
        <f>S184*H184</f>
        <v>0.28799999999999998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153</v>
      </c>
      <c r="AT184" s="240" t="s">
        <v>149</v>
      </c>
      <c r="AU184" s="240" t="s">
        <v>86</v>
      </c>
      <c r="AY184" s="18" t="s">
        <v>147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84</v>
      </c>
      <c r="BK184" s="241">
        <f>ROUND(I184*H184,2)</f>
        <v>0</v>
      </c>
      <c r="BL184" s="18" t="s">
        <v>153</v>
      </c>
      <c r="BM184" s="240" t="s">
        <v>225</v>
      </c>
    </row>
    <row r="185" s="13" customFormat="1">
      <c r="A185" s="13"/>
      <c r="B185" s="242"/>
      <c r="C185" s="243"/>
      <c r="D185" s="244" t="s">
        <v>155</v>
      </c>
      <c r="E185" s="245" t="s">
        <v>1</v>
      </c>
      <c r="F185" s="246" t="s">
        <v>226</v>
      </c>
      <c r="G185" s="243"/>
      <c r="H185" s="245" t="s">
        <v>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155</v>
      </c>
      <c r="AU185" s="252" t="s">
        <v>86</v>
      </c>
      <c r="AV185" s="13" t="s">
        <v>84</v>
      </c>
      <c r="AW185" s="13" t="s">
        <v>34</v>
      </c>
      <c r="AX185" s="13" t="s">
        <v>77</v>
      </c>
      <c r="AY185" s="252" t="s">
        <v>147</v>
      </c>
    </row>
    <row r="186" s="14" customFormat="1">
      <c r="A186" s="14"/>
      <c r="B186" s="253"/>
      <c r="C186" s="254"/>
      <c r="D186" s="244" t="s">
        <v>155</v>
      </c>
      <c r="E186" s="255" t="s">
        <v>1</v>
      </c>
      <c r="F186" s="256" t="s">
        <v>227</v>
      </c>
      <c r="G186" s="254"/>
      <c r="H186" s="257">
        <v>4.7999999999999998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155</v>
      </c>
      <c r="AU186" s="263" t="s">
        <v>86</v>
      </c>
      <c r="AV186" s="14" t="s">
        <v>86</v>
      </c>
      <c r="AW186" s="14" t="s">
        <v>34</v>
      </c>
      <c r="AX186" s="14" t="s">
        <v>77</v>
      </c>
      <c r="AY186" s="263" t="s">
        <v>147</v>
      </c>
    </row>
    <row r="187" s="15" customFormat="1">
      <c r="A187" s="15"/>
      <c r="B187" s="264"/>
      <c r="C187" s="265"/>
      <c r="D187" s="244" t="s">
        <v>155</v>
      </c>
      <c r="E187" s="266" t="s">
        <v>1</v>
      </c>
      <c r="F187" s="267" t="s">
        <v>158</v>
      </c>
      <c r="G187" s="265"/>
      <c r="H187" s="268">
        <v>4.7999999999999998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4" t="s">
        <v>155</v>
      </c>
      <c r="AU187" s="274" t="s">
        <v>86</v>
      </c>
      <c r="AV187" s="15" t="s">
        <v>153</v>
      </c>
      <c r="AW187" s="15" t="s">
        <v>34</v>
      </c>
      <c r="AX187" s="15" t="s">
        <v>84</v>
      </c>
      <c r="AY187" s="274" t="s">
        <v>147</v>
      </c>
    </row>
    <row r="188" s="2" customFormat="1" ht="21.75" customHeight="1">
      <c r="A188" s="39"/>
      <c r="B188" s="40"/>
      <c r="C188" s="228" t="s">
        <v>228</v>
      </c>
      <c r="D188" s="228" t="s">
        <v>149</v>
      </c>
      <c r="E188" s="229" t="s">
        <v>229</v>
      </c>
      <c r="F188" s="230" t="s">
        <v>230</v>
      </c>
      <c r="G188" s="231" t="s">
        <v>152</v>
      </c>
      <c r="H188" s="232">
        <v>2.1600000000000001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42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0.072999999999999995</v>
      </c>
      <c r="T188" s="239">
        <f>S188*H188</f>
        <v>0.15767999999999999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153</v>
      </c>
      <c r="AT188" s="240" t="s">
        <v>149</v>
      </c>
      <c r="AU188" s="240" t="s">
        <v>86</v>
      </c>
      <c r="AY188" s="18" t="s">
        <v>147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84</v>
      </c>
      <c r="BK188" s="241">
        <f>ROUND(I188*H188,2)</f>
        <v>0</v>
      </c>
      <c r="BL188" s="18" t="s">
        <v>153</v>
      </c>
      <c r="BM188" s="240" t="s">
        <v>231</v>
      </c>
    </row>
    <row r="189" s="13" customFormat="1">
      <c r="A189" s="13"/>
      <c r="B189" s="242"/>
      <c r="C189" s="243"/>
      <c r="D189" s="244" t="s">
        <v>155</v>
      </c>
      <c r="E189" s="245" t="s">
        <v>1</v>
      </c>
      <c r="F189" s="246" t="s">
        <v>232</v>
      </c>
      <c r="G189" s="243"/>
      <c r="H189" s="245" t="s">
        <v>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155</v>
      </c>
      <c r="AU189" s="252" t="s">
        <v>86</v>
      </c>
      <c r="AV189" s="13" t="s">
        <v>84</v>
      </c>
      <c r="AW189" s="13" t="s">
        <v>34</v>
      </c>
      <c r="AX189" s="13" t="s">
        <v>77</v>
      </c>
      <c r="AY189" s="252" t="s">
        <v>147</v>
      </c>
    </row>
    <row r="190" s="13" customFormat="1">
      <c r="A190" s="13"/>
      <c r="B190" s="242"/>
      <c r="C190" s="243"/>
      <c r="D190" s="244" t="s">
        <v>155</v>
      </c>
      <c r="E190" s="245" t="s">
        <v>1</v>
      </c>
      <c r="F190" s="246" t="s">
        <v>233</v>
      </c>
      <c r="G190" s="243"/>
      <c r="H190" s="245" t="s">
        <v>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155</v>
      </c>
      <c r="AU190" s="252" t="s">
        <v>86</v>
      </c>
      <c r="AV190" s="13" t="s">
        <v>84</v>
      </c>
      <c r="AW190" s="13" t="s">
        <v>34</v>
      </c>
      <c r="AX190" s="13" t="s">
        <v>77</v>
      </c>
      <c r="AY190" s="252" t="s">
        <v>147</v>
      </c>
    </row>
    <row r="191" s="14" customFormat="1">
      <c r="A191" s="14"/>
      <c r="B191" s="253"/>
      <c r="C191" s="254"/>
      <c r="D191" s="244" t="s">
        <v>155</v>
      </c>
      <c r="E191" s="255" t="s">
        <v>1</v>
      </c>
      <c r="F191" s="256" t="s">
        <v>234</v>
      </c>
      <c r="G191" s="254"/>
      <c r="H191" s="257">
        <v>1.44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155</v>
      </c>
      <c r="AU191" s="263" t="s">
        <v>86</v>
      </c>
      <c r="AV191" s="14" t="s">
        <v>86</v>
      </c>
      <c r="AW191" s="14" t="s">
        <v>34</v>
      </c>
      <c r="AX191" s="14" t="s">
        <v>77</v>
      </c>
      <c r="AY191" s="263" t="s">
        <v>147</v>
      </c>
    </row>
    <row r="192" s="13" customFormat="1">
      <c r="A192" s="13"/>
      <c r="B192" s="242"/>
      <c r="C192" s="243"/>
      <c r="D192" s="244" t="s">
        <v>155</v>
      </c>
      <c r="E192" s="245" t="s">
        <v>1</v>
      </c>
      <c r="F192" s="246" t="s">
        <v>235</v>
      </c>
      <c r="G192" s="243"/>
      <c r="H192" s="245" t="s">
        <v>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155</v>
      </c>
      <c r="AU192" s="252" t="s">
        <v>86</v>
      </c>
      <c r="AV192" s="13" t="s">
        <v>84</v>
      </c>
      <c r="AW192" s="13" t="s">
        <v>34</v>
      </c>
      <c r="AX192" s="13" t="s">
        <v>77</v>
      </c>
      <c r="AY192" s="252" t="s">
        <v>147</v>
      </c>
    </row>
    <row r="193" s="14" customFormat="1">
      <c r="A193" s="14"/>
      <c r="B193" s="253"/>
      <c r="C193" s="254"/>
      <c r="D193" s="244" t="s">
        <v>155</v>
      </c>
      <c r="E193" s="255" t="s">
        <v>1</v>
      </c>
      <c r="F193" s="256" t="s">
        <v>236</v>
      </c>
      <c r="G193" s="254"/>
      <c r="H193" s="257">
        <v>0.71999999999999997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155</v>
      </c>
      <c r="AU193" s="263" t="s">
        <v>86</v>
      </c>
      <c r="AV193" s="14" t="s">
        <v>86</v>
      </c>
      <c r="AW193" s="14" t="s">
        <v>34</v>
      </c>
      <c r="AX193" s="14" t="s">
        <v>77</v>
      </c>
      <c r="AY193" s="263" t="s">
        <v>147</v>
      </c>
    </row>
    <row r="194" s="15" customFormat="1">
      <c r="A194" s="15"/>
      <c r="B194" s="264"/>
      <c r="C194" s="265"/>
      <c r="D194" s="244" t="s">
        <v>155</v>
      </c>
      <c r="E194" s="266" t="s">
        <v>1</v>
      </c>
      <c r="F194" s="267" t="s">
        <v>158</v>
      </c>
      <c r="G194" s="265"/>
      <c r="H194" s="268">
        <v>2.1600000000000001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4" t="s">
        <v>155</v>
      </c>
      <c r="AU194" s="274" t="s">
        <v>86</v>
      </c>
      <c r="AV194" s="15" t="s">
        <v>153</v>
      </c>
      <c r="AW194" s="15" t="s">
        <v>34</v>
      </c>
      <c r="AX194" s="15" t="s">
        <v>84</v>
      </c>
      <c r="AY194" s="274" t="s">
        <v>147</v>
      </c>
    </row>
    <row r="195" s="2" customFormat="1" ht="21.75" customHeight="1">
      <c r="A195" s="39"/>
      <c r="B195" s="40"/>
      <c r="C195" s="228" t="s">
        <v>237</v>
      </c>
      <c r="D195" s="228" t="s">
        <v>149</v>
      </c>
      <c r="E195" s="229" t="s">
        <v>238</v>
      </c>
      <c r="F195" s="230" t="s">
        <v>239</v>
      </c>
      <c r="G195" s="231" t="s">
        <v>152</v>
      </c>
      <c r="H195" s="232">
        <v>40.439999999999998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42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0.058999999999999997</v>
      </c>
      <c r="T195" s="239">
        <f>S195*H195</f>
        <v>2.3859599999999999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153</v>
      </c>
      <c r="AT195" s="240" t="s">
        <v>149</v>
      </c>
      <c r="AU195" s="240" t="s">
        <v>86</v>
      </c>
      <c r="AY195" s="18" t="s">
        <v>147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84</v>
      </c>
      <c r="BK195" s="241">
        <f>ROUND(I195*H195,2)</f>
        <v>0</v>
      </c>
      <c r="BL195" s="18" t="s">
        <v>153</v>
      </c>
      <c r="BM195" s="240" t="s">
        <v>240</v>
      </c>
    </row>
    <row r="196" s="13" customFormat="1">
      <c r="A196" s="13"/>
      <c r="B196" s="242"/>
      <c r="C196" s="243"/>
      <c r="D196" s="244" t="s">
        <v>155</v>
      </c>
      <c r="E196" s="245" t="s">
        <v>1</v>
      </c>
      <c r="F196" s="246" t="s">
        <v>232</v>
      </c>
      <c r="G196" s="243"/>
      <c r="H196" s="245" t="s">
        <v>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155</v>
      </c>
      <c r="AU196" s="252" t="s">
        <v>86</v>
      </c>
      <c r="AV196" s="13" t="s">
        <v>84</v>
      </c>
      <c r="AW196" s="13" t="s">
        <v>34</v>
      </c>
      <c r="AX196" s="13" t="s">
        <v>77</v>
      </c>
      <c r="AY196" s="252" t="s">
        <v>147</v>
      </c>
    </row>
    <row r="197" s="13" customFormat="1">
      <c r="A197" s="13"/>
      <c r="B197" s="242"/>
      <c r="C197" s="243"/>
      <c r="D197" s="244" t="s">
        <v>155</v>
      </c>
      <c r="E197" s="245" t="s">
        <v>1</v>
      </c>
      <c r="F197" s="246" t="s">
        <v>233</v>
      </c>
      <c r="G197" s="243"/>
      <c r="H197" s="245" t="s">
        <v>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155</v>
      </c>
      <c r="AU197" s="252" t="s">
        <v>86</v>
      </c>
      <c r="AV197" s="13" t="s">
        <v>84</v>
      </c>
      <c r="AW197" s="13" t="s">
        <v>34</v>
      </c>
      <c r="AX197" s="13" t="s">
        <v>77</v>
      </c>
      <c r="AY197" s="252" t="s">
        <v>147</v>
      </c>
    </row>
    <row r="198" s="14" customFormat="1">
      <c r="A198" s="14"/>
      <c r="B198" s="253"/>
      <c r="C198" s="254"/>
      <c r="D198" s="244" t="s">
        <v>155</v>
      </c>
      <c r="E198" s="255" t="s">
        <v>1</v>
      </c>
      <c r="F198" s="256" t="s">
        <v>241</v>
      </c>
      <c r="G198" s="254"/>
      <c r="H198" s="257">
        <v>21.600000000000001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155</v>
      </c>
      <c r="AU198" s="263" t="s">
        <v>86</v>
      </c>
      <c r="AV198" s="14" t="s">
        <v>86</v>
      </c>
      <c r="AW198" s="14" t="s">
        <v>34</v>
      </c>
      <c r="AX198" s="14" t="s">
        <v>77</v>
      </c>
      <c r="AY198" s="263" t="s">
        <v>147</v>
      </c>
    </row>
    <row r="199" s="14" customFormat="1">
      <c r="A199" s="14"/>
      <c r="B199" s="253"/>
      <c r="C199" s="254"/>
      <c r="D199" s="244" t="s">
        <v>155</v>
      </c>
      <c r="E199" s="255" t="s">
        <v>1</v>
      </c>
      <c r="F199" s="256" t="s">
        <v>242</v>
      </c>
      <c r="G199" s="254"/>
      <c r="H199" s="257">
        <v>1.5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155</v>
      </c>
      <c r="AU199" s="263" t="s">
        <v>86</v>
      </c>
      <c r="AV199" s="14" t="s">
        <v>86</v>
      </c>
      <c r="AW199" s="14" t="s">
        <v>34</v>
      </c>
      <c r="AX199" s="14" t="s">
        <v>77</v>
      </c>
      <c r="AY199" s="263" t="s">
        <v>147</v>
      </c>
    </row>
    <row r="200" s="13" customFormat="1">
      <c r="A200" s="13"/>
      <c r="B200" s="242"/>
      <c r="C200" s="243"/>
      <c r="D200" s="244" t="s">
        <v>155</v>
      </c>
      <c r="E200" s="245" t="s">
        <v>1</v>
      </c>
      <c r="F200" s="246" t="s">
        <v>235</v>
      </c>
      <c r="G200" s="243"/>
      <c r="H200" s="245" t="s">
        <v>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155</v>
      </c>
      <c r="AU200" s="252" t="s">
        <v>86</v>
      </c>
      <c r="AV200" s="13" t="s">
        <v>84</v>
      </c>
      <c r="AW200" s="13" t="s">
        <v>34</v>
      </c>
      <c r="AX200" s="13" t="s">
        <v>77</v>
      </c>
      <c r="AY200" s="252" t="s">
        <v>147</v>
      </c>
    </row>
    <row r="201" s="14" customFormat="1">
      <c r="A201" s="14"/>
      <c r="B201" s="253"/>
      <c r="C201" s="254"/>
      <c r="D201" s="244" t="s">
        <v>155</v>
      </c>
      <c r="E201" s="255" t="s">
        <v>1</v>
      </c>
      <c r="F201" s="256" t="s">
        <v>243</v>
      </c>
      <c r="G201" s="254"/>
      <c r="H201" s="257">
        <v>15.84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3" t="s">
        <v>155</v>
      </c>
      <c r="AU201" s="263" t="s">
        <v>86</v>
      </c>
      <c r="AV201" s="14" t="s">
        <v>86</v>
      </c>
      <c r="AW201" s="14" t="s">
        <v>34</v>
      </c>
      <c r="AX201" s="14" t="s">
        <v>77</v>
      </c>
      <c r="AY201" s="263" t="s">
        <v>147</v>
      </c>
    </row>
    <row r="202" s="14" customFormat="1">
      <c r="A202" s="14"/>
      <c r="B202" s="253"/>
      <c r="C202" s="254"/>
      <c r="D202" s="244" t="s">
        <v>155</v>
      </c>
      <c r="E202" s="255" t="s">
        <v>1</v>
      </c>
      <c r="F202" s="256" t="s">
        <v>242</v>
      </c>
      <c r="G202" s="254"/>
      <c r="H202" s="257">
        <v>1.5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155</v>
      </c>
      <c r="AU202" s="263" t="s">
        <v>86</v>
      </c>
      <c r="AV202" s="14" t="s">
        <v>86</v>
      </c>
      <c r="AW202" s="14" t="s">
        <v>34</v>
      </c>
      <c r="AX202" s="14" t="s">
        <v>77</v>
      </c>
      <c r="AY202" s="263" t="s">
        <v>147</v>
      </c>
    </row>
    <row r="203" s="15" customFormat="1">
      <c r="A203" s="15"/>
      <c r="B203" s="264"/>
      <c r="C203" s="265"/>
      <c r="D203" s="244" t="s">
        <v>155</v>
      </c>
      <c r="E203" s="266" t="s">
        <v>1</v>
      </c>
      <c r="F203" s="267" t="s">
        <v>158</v>
      </c>
      <c r="G203" s="265"/>
      <c r="H203" s="268">
        <v>40.439999999999998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4" t="s">
        <v>155</v>
      </c>
      <c r="AU203" s="274" t="s">
        <v>86</v>
      </c>
      <c r="AV203" s="15" t="s">
        <v>153</v>
      </c>
      <c r="AW203" s="15" t="s">
        <v>34</v>
      </c>
      <c r="AX203" s="15" t="s">
        <v>84</v>
      </c>
      <c r="AY203" s="274" t="s">
        <v>147</v>
      </c>
    </row>
    <row r="204" s="2" customFormat="1" ht="21.75" customHeight="1">
      <c r="A204" s="39"/>
      <c r="B204" s="40"/>
      <c r="C204" s="228" t="s">
        <v>244</v>
      </c>
      <c r="D204" s="228" t="s">
        <v>149</v>
      </c>
      <c r="E204" s="229" t="s">
        <v>245</v>
      </c>
      <c r="F204" s="230" t="s">
        <v>246</v>
      </c>
      <c r="G204" s="231" t="s">
        <v>152</v>
      </c>
      <c r="H204" s="232">
        <v>8.6099999999999994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42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0.042999999999999997</v>
      </c>
      <c r="T204" s="239">
        <f>S204*H204</f>
        <v>0.37022999999999995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153</v>
      </c>
      <c r="AT204" s="240" t="s">
        <v>149</v>
      </c>
      <c r="AU204" s="240" t="s">
        <v>86</v>
      </c>
      <c r="AY204" s="18" t="s">
        <v>147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84</v>
      </c>
      <c r="BK204" s="241">
        <f>ROUND(I204*H204,2)</f>
        <v>0</v>
      </c>
      <c r="BL204" s="18" t="s">
        <v>153</v>
      </c>
      <c r="BM204" s="240" t="s">
        <v>247</v>
      </c>
    </row>
    <row r="205" s="13" customFormat="1">
      <c r="A205" s="13"/>
      <c r="B205" s="242"/>
      <c r="C205" s="243"/>
      <c r="D205" s="244" t="s">
        <v>155</v>
      </c>
      <c r="E205" s="245" t="s">
        <v>1</v>
      </c>
      <c r="F205" s="246" t="s">
        <v>235</v>
      </c>
      <c r="G205" s="243"/>
      <c r="H205" s="245" t="s">
        <v>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155</v>
      </c>
      <c r="AU205" s="252" t="s">
        <v>86</v>
      </c>
      <c r="AV205" s="13" t="s">
        <v>84</v>
      </c>
      <c r="AW205" s="13" t="s">
        <v>34</v>
      </c>
      <c r="AX205" s="13" t="s">
        <v>77</v>
      </c>
      <c r="AY205" s="252" t="s">
        <v>147</v>
      </c>
    </row>
    <row r="206" s="14" customFormat="1">
      <c r="A206" s="14"/>
      <c r="B206" s="253"/>
      <c r="C206" s="254"/>
      <c r="D206" s="244" t="s">
        <v>155</v>
      </c>
      <c r="E206" s="255" t="s">
        <v>1</v>
      </c>
      <c r="F206" s="256" t="s">
        <v>248</v>
      </c>
      <c r="G206" s="254"/>
      <c r="H206" s="257">
        <v>8.6099999999999994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155</v>
      </c>
      <c r="AU206" s="263" t="s">
        <v>86</v>
      </c>
      <c r="AV206" s="14" t="s">
        <v>86</v>
      </c>
      <c r="AW206" s="14" t="s">
        <v>34</v>
      </c>
      <c r="AX206" s="14" t="s">
        <v>77</v>
      </c>
      <c r="AY206" s="263" t="s">
        <v>147</v>
      </c>
    </row>
    <row r="207" s="15" customFormat="1">
      <c r="A207" s="15"/>
      <c r="B207" s="264"/>
      <c r="C207" s="265"/>
      <c r="D207" s="244" t="s">
        <v>155</v>
      </c>
      <c r="E207" s="266" t="s">
        <v>1</v>
      </c>
      <c r="F207" s="267" t="s">
        <v>158</v>
      </c>
      <c r="G207" s="265"/>
      <c r="H207" s="268">
        <v>8.6099999999999994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4" t="s">
        <v>155</v>
      </c>
      <c r="AU207" s="274" t="s">
        <v>86</v>
      </c>
      <c r="AV207" s="15" t="s">
        <v>153</v>
      </c>
      <c r="AW207" s="15" t="s">
        <v>34</v>
      </c>
      <c r="AX207" s="15" t="s">
        <v>84</v>
      </c>
      <c r="AY207" s="274" t="s">
        <v>147</v>
      </c>
    </row>
    <row r="208" s="2" customFormat="1" ht="24.15" customHeight="1">
      <c r="A208" s="39"/>
      <c r="B208" s="40"/>
      <c r="C208" s="228" t="s">
        <v>249</v>
      </c>
      <c r="D208" s="228" t="s">
        <v>149</v>
      </c>
      <c r="E208" s="229" t="s">
        <v>250</v>
      </c>
      <c r="F208" s="230" t="s">
        <v>251</v>
      </c>
      <c r="G208" s="231" t="s">
        <v>152</v>
      </c>
      <c r="H208" s="232">
        <v>29.100000000000001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42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0.021000000000000001</v>
      </c>
      <c r="T208" s="239">
        <f>S208*H208</f>
        <v>0.61110000000000009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153</v>
      </c>
      <c r="AT208" s="240" t="s">
        <v>149</v>
      </c>
      <c r="AU208" s="240" t="s">
        <v>86</v>
      </c>
      <c r="AY208" s="18" t="s">
        <v>147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84</v>
      </c>
      <c r="BK208" s="241">
        <f>ROUND(I208*H208,2)</f>
        <v>0</v>
      </c>
      <c r="BL208" s="18" t="s">
        <v>153</v>
      </c>
      <c r="BM208" s="240" t="s">
        <v>252</v>
      </c>
    </row>
    <row r="209" s="13" customFormat="1">
      <c r="A209" s="13"/>
      <c r="B209" s="242"/>
      <c r="C209" s="243"/>
      <c r="D209" s="244" t="s">
        <v>155</v>
      </c>
      <c r="E209" s="245" t="s">
        <v>1</v>
      </c>
      <c r="F209" s="246" t="s">
        <v>253</v>
      </c>
      <c r="G209" s="243"/>
      <c r="H209" s="245" t="s">
        <v>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155</v>
      </c>
      <c r="AU209" s="252" t="s">
        <v>86</v>
      </c>
      <c r="AV209" s="13" t="s">
        <v>84</v>
      </c>
      <c r="AW209" s="13" t="s">
        <v>34</v>
      </c>
      <c r="AX209" s="13" t="s">
        <v>77</v>
      </c>
      <c r="AY209" s="252" t="s">
        <v>147</v>
      </c>
    </row>
    <row r="210" s="14" customFormat="1">
      <c r="A210" s="14"/>
      <c r="B210" s="253"/>
      <c r="C210" s="254"/>
      <c r="D210" s="244" t="s">
        <v>155</v>
      </c>
      <c r="E210" s="255" t="s">
        <v>1</v>
      </c>
      <c r="F210" s="256" t="s">
        <v>254</v>
      </c>
      <c r="G210" s="254"/>
      <c r="H210" s="257">
        <v>29.100000000000001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155</v>
      </c>
      <c r="AU210" s="263" t="s">
        <v>86</v>
      </c>
      <c r="AV210" s="14" t="s">
        <v>86</v>
      </c>
      <c r="AW210" s="14" t="s">
        <v>34</v>
      </c>
      <c r="AX210" s="14" t="s">
        <v>77</v>
      </c>
      <c r="AY210" s="263" t="s">
        <v>147</v>
      </c>
    </row>
    <row r="211" s="15" customFormat="1">
      <c r="A211" s="15"/>
      <c r="B211" s="264"/>
      <c r="C211" s="265"/>
      <c r="D211" s="244" t="s">
        <v>155</v>
      </c>
      <c r="E211" s="266" t="s">
        <v>1</v>
      </c>
      <c r="F211" s="267" t="s">
        <v>158</v>
      </c>
      <c r="G211" s="265"/>
      <c r="H211" s="268">
        <v>29.100000000000001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4" t="s">
        <v>155</v>
      </c>
      <c r="AU211" s="274" t="s">
        <v>86</v>
      </c>
      <c r="AV211" s="15" t="s">
        <v>153</v>
      </c>
      <c r="AW211" s="15" t="s">
        <v>34</v>
      </c>
      <c r="AX211" s="15" t="s">
        <v>84</v>
      </c>
      <c r="AY211" s="274" t="s">
        <v>147</v>
      </c>
    </row>
    <row r="212" s="12" customFormat="1" ht="22.8" customHeight="1">
      <c r="A212" s="12"/>
      <c r="B212" s="212"/>
      <c r="C212" s="213"/>
      <c r="D212" s="214" t="s">
        <v>76</v>
      </c>
      <c r="E212" s="226" t="s">
        <v>255</v>
      </c>
      <c r="F212" s="226" t="s">
        <v>256</v>
      </c>
      <c r="G212" s="213"/>
      <c r="H212" s="213"/>
      <c r="I212" s="216"/>
      <c r="J212" s="227">
        <f>BK212</f>
        <v>0</v>
      </c>
      <c r="K212" s="213"/>
      <c r="L212" s="218"/>
      <c r="M212" s="219"/>
      <c r="N212" s="220"/>
      <c r="O212" s="220"/>
      <c r="P212" s="221">
        <f>SUM(P213:P224)</f>
        <v>0</v>
      </c>
      <c r="Q212" s="220"/>
      <c r="R212" s="221">
        <f>SUM(R213:R224)</f>
        <v>0</v>
      </c>
      <c r="S212" s="220"/>
      <c r="T212" s="222">
        <f>SUM(T213:T224)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3" t="s">
        <v>84</v>
      </c>
      <c r="AT212" s="224" t="s">
        <v>76</v>
      </c>
      <c r="AU212" s="224" t="s">
        <v>84</v>
      </c>
      <c r="AY212" s="223" t="s">
        <v>147</v>
      </c>
      <c r="BK212" s="225">
        <f>SUM(BK213:BK224)</f>
        <v>0</v>
      </c>
    </row>
    <row r="213" s="2" customFormat="1" ht="24.15" customHeight="1">
      <c r="A213" s="39"/>
      <c r="B213" s="40"/>
      <c r="C213" s="228" t="s">
        <v>257</v>
      </c>
      <c r="D213" s="228" t="s">
        <v>149</v>
      </c>
      <c r="E213" s="229" t="s">
        <v>258</v>
      </c>
      <c r="F213" s="230" t="s">
        <v>259</v>
      </c>
      <c r="G213" s="231" t="s">
        <v>189</v>
      </c>
      <c r="H213" s="232">
        <v>27.358000000000001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42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153</v>
      </c>
      <c r="AT213" s="240" t="s">
        <v>149</v>
      </c>
      <c r="AU213" s="240" t="s">
        <v>86</v>
      </c>
      <c r="AY213" s="18" t="s">
        <v>147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84</v>
      </c>
      <c r="BK213" s="241">
        <f>ROUND(I213*H213,2)</f>
        <v>0</v>
      </c>
      <c r="BL213" s="18" t="s">
        <v>153</v>
      </c>
      <c r="BM213" s="240" t="s">
        <v>260</v>
      </c>
    </row>
    <row r="214" s="2" customFormat="1" ht="21.75" customHeight="1">
      <c r="A214" s="39"/>
      <c r="B214" s="40"/>
      <c r="C214" s="228" t="s">
        <v>261</v>
      </c>
      <c r="D214" s="228" t="s">
        <v>149</v>
      </c>
      <c r="E214" s="229" t="s">
        <v>262</v>
      </c>
      <c r="F214" s="230" t="s">
        <v>263</v>
      </c>
      <c r="G214" s="231" t="s">
        <v>189</v>
      </c>
      <c r="H214" s="232">
        <v>27.358000000000001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42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153</v>
      </c>
      <c r="AT214" s="240" t="s">
        <v>149</v>
      </c>
      <c r="AU214" s="240" t="s">
        <v>86</v>
      </c>
      <c r="AY214" s="18" t="s">
        <v>147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84</v>
      </c>
      <c r="BK214" s="241">
        <f>ROUND(I214*H214,2)</f>
        <v>0</v>
      </c>
      <c r="BL214" s="18" t="s">
        <v>153</v>
      </c>
      <c r="BM214" s="240" t="s">
        <v>264</v>
      </c>
    </row>
    <row r="215" s="2" customFormat="1" ht="24.15" customHeight="1">
      <c r="A215" s="39"/>
      <c r="B215" s="40"/>
      <c r="C215" s="228" t="s">
        <v>7</v>
      </c>
      <c r="D215" s="228" t="s">
        <v>149</v>
      </c>
      <c r="E215" s="229" t="s">
        <v>265</v>
      </c>
      <c r="F215" s="230" t="s">
        <v>266</v>
      </c>
      <c r="G215" s="231" t="s">
        <v>189</v>
      </c>
      <c r="H215" s="232">
        <v>519.80200000000002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42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153</v>
      </c>
      <c r="AT215" s="240" t="s">
        <v>149</v>
      </c>
      <c r="AU215" s="240" t="s">
        <v>86</v>
      </c>
      <c r="AY215" s="18" t="s">
        <v>147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84</v>
      </c>
      <c r="BK215" s="241">
        <f>ROUND(I215*H215,2)</f>
        <v>0</v>
      </c>
      <c r="BL215" s="18" t="s">
        <v>153</v>
      </c>
      <c r="BM215" s="240" t="s">
        <v>267</v>
      </c>
    </row>
    <row r="216" s="14" customFormat="1">
      <c r="A216" s="14"/>
      <c r="B216" s="253"/>
      <c r="C216" s="254"/>
      <c r="D216" s="244" t="s">
        <v>155</v>
      </c>
      <c r="E216" s="255" t="s">
        <v>1</v>
      </c>
      <c r="F216" s="256" t="s">
        <v>268</v>
      </c>
      <c r="G216" s="254"/>
      <c r="H216" s="257">
        <v>519.80200000000002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155</v>
      </c>
      <c r="AU216" s="263" t="s">
        <v>86</v>
      </c>
      <c r="AV216" s="14" t="s">
        <v>86</v>
      </c>
      <c r="AW216" s="14" t="s">
        <v>34</v>
      </c>
      <c r="AX216" s="14" t="s">
        <v>77</v>
      </c>
      <c r="AY216" s="263" t="s">
        <v>147</v>
      </c>
    </row>
    <row r="217" s="15" customFormat="1">
      <c r="A217" s="15"/>
      <c r="B217" s="264"/>
      <c r="C217" s="265"/>
      <c r="D217" s="244" t="s">
        <v>155</v>
      </c>
      <c r="E217" s="266" t="s">
        <v>1</v>
      </c>
      <c r="F217" s="267" t="s">
        <v>158</v>
      </c>
      <c r="G217" s="265"/>
      <c r="H217" s="268">
        <v>519.80200000000002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4" t="s">
        <v>155</v>
      </c>
      <c r="AU217" s="274" t="s">
        <v>86</v>
      </c>
      <c r="AV217" s="15" t="s">
        <v>153</v>
      </c>
      <c r="AW217" s="15" t="s">
        <v>34</v>
      </c>
      <c r="AX217" s="15" t="s">
        <v>84</v>
      </c>
      <c r="AY217" s="274" t="s">
        <v>147</v>
      </c>
    </row>
    <row r="218" s="2" customFormat="1" ht="24.15" customHeight="1">
      <c r="A218" s="39"/>
      <c r="B218" s="40"/>
      <c r="C218" s="228" t="s">
        <v>269</v>
      </c>
      <c r="D218" s="228" t="s">
        <v>149</v>
      </c>
      <c r="E218" s="229" t="s">
        <v>270</v>
      </c>
      <c r="F218" s="230" t="s">
        <v>271</v>
      </c>
      <c r="G218" s="231" t="s">
        <v>189</v>
      </c>
      <c r="H218" s="232">
        <v>7.5449999999999999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42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153</v>
      </c>
      <c r="AT218" s="240" t="s">
        <v>149</v>
      </c>
      <c r="AU218" s="240" t="s">
        <v>86</v>
      </c>
      <c r="AY218" s="18" t="s">
        <v>147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84</v>
      </c>
      <c r="BK218" s="241">
        <f>ROUND(I218*H218,2)</f>
        <v>0</v>
      </c>
      <c r="BL218" s="18" t="s">
        <v>153</v>
      </c>
      <c r="BM218" s="240" t="s">
        <v>272</v>
      </c>
    </row>
    <row r="219" s="2" customFormat="1" ht="24.15" customHeight="1">
      <c r="A219" s="39"/>
      <c r="B219" s="40"/>
      <c r="C219" s="228" t="s">
        <v>273</v>
      </c>
      <c r="D219" s="228" t="s">
        <v>149</v>
      </c>
      <c r="E219" s="229" t="s">
        <v>274</v>
      </c>
      <c r="F219" s="230" t="s">
        <v>275</v>
      </c>
      <c r="G219" s="231" t="s">
        <v>189</v>
      </c>
      <c r="H219" s="232">
        <v>3.7170000000000001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42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153</v>
      </c>
      <c r="AT219" s="240" t="s">
        <v>149</v>
      </c>
      <c r="AU219" s="240" t="s">
        <v>86</v>
      </c>
      <c r="AY219" s="18" t="s">
        <v>147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84</v>
      </c>
      <c r="BK219" s="241">
        <f>ROUND(I219*H219,2)</f>
        <v>0</v>
      </c>
      <c r="BL219" s="18" t="s">
        <v>153</v>
      </c>
      <c r="BM219" s="240" t="s">
        <v>276</v>
      </c>
    </row>
    <row r="220" s="2" customFormat="1" ht="24.15" customHeight="1">
      <c r="A220" s="39"/>
      <c r="B220" s="40"/>
      <c r="C220" s="228" t="s">
        <v>277</v>
      </c>
      <c r="D220" s="228" t="s">
        <v>149</v>
      </c>
      <c r="E220" s="229" t="s">
        <v>278</v>
      </c>
      <c r="F220" s="230" t="s">
        <v>279</v>
      </c>
      <c r="G220" s="231" t="s">
        <v>189</v>
      </c>
      <c r="H220" s="232">
        <v>4.5060000000000002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42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153</v>
      </c>
      <c r="AT220" s="240" t="s">
        <v>149</v>
      </c>
      <c r="AU220" s="240" t="s">
        <v>86</v>
      </c>
      <c r="AY220" s="18" t="s">
        <v>147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84</v>
      </c>
      <c r="BK220" s="241">
        <f>ROUND(I220*H220,2)</f>
        <v>0</v>
      </c>
      <c r="BL220" s="18" t="s">
        <v>153</v>
      </c>
      <c r="BM220" s="240" t="s">
        <v>280</v>
      </c>
    </row>
    <row r="221" s="2" customFormat="1" ht="24.15" customHeight="1">
      <c r="A221" s="39"/>
      <c r="B221" s="40"/>
      <c r="C221" s="228" t="s">
        <v>281</v>
      </c>
      <c r="D221" s="228" t="s">
        <v>149</v>
      </c>
      <c r="E221" s="229" t="s">
        <v>282</v>
      </c>
      <c r="F221" s="230" t="s">
        <v>283</v>
      </c>
      <c r="G221" s="231" t="s">
        <v>189</v>
      </c>
      <c r="H221" s="232">
        <v>3.222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42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153</v>
      </c>
      <c r="AT221" s="240" t="s">
        <v>149</v>
      </c>
      <c r="AU221" s="240" t="s">
        <v>86</v>
      </c>
      <c r="AY221" s="18" t="s">
        <v>147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84</v>
      </c>
      <c r="BK221" s="241">
        <f>ROUND(I221*H221,2)</f>
        <v>0</v>
      </c>
      <c r="BL221" s="18" t="s">
        <v>153</v>
      </c>
      <c r="BM221" s="240" t="s">
        <v>284</v>
      </c>
    </row>
    <row r="222" s="2" customFormat="1" ht="16.5" customHeight="1">
      <c r="A222" s="39"/>
      <c r="B222" s="40"/>
      <c r="C222" s="228" t="s">
        <v>285</v>
      </c>
      <c r="D222" s="228" t="s">
        <v>149</v>
      </c>
      <c r="E222" s="229" t="s">
        <v>286</v>
      </c>
      <c r="F222" s="230" t="s">
        <v>287</v>
      </c>
      <c r="G222" s="231" t="s">
        <v>189</v>
      </c>
      <c r="H222" s="232">
        <v>-0.89900000000000002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42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153</v>
      </c>
      <c r="AT222" s="240" t="s">
        <v>149</v>
      </c>
      <c r="AU222" s="240" t="s">
        <v>86</v>
      </c>
      <c r="AY222" s="18" t="s">
        <v>147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84</v>
      </c>
      <c r="BK222" s="241">
        <f>ROUND(I222*H222,2)</f>
        <v>0</v>
      </c>
      <c r="BL222" s="18" t="s">
        <v>153</v>
      </c>
      <c r="BM222" s="240" t="s">
        <v>288</v>
      </c>
    </row>
    <row r="223" s="14" customFormat="1">
      <c r="A223" s="14"/>
      <c r="B223" s="253"/>
      <c r="C223" s="254"/>
      <c r="D223" s="244" t="s">
        <v>155</v>
      </c>
      <c r="E223" s="255" t="s">
        <v>1</v>
      </c>
      <c r="F223" s="256" t="s">
        <v>289</v>
      </c>
      <c r="G223" s="254"/>
      <c r="H223" s="257">
        <v>-0.89900000000000002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155</v>
      </c>
      <c r="AU223" s="263" t="s">
        <v>86</v>
      </c>
      <c r="AV223" s="14" t="s">
        <v>86</v>
      </c>
      <c r="AW223" s="14" t="s">
        <v>34</v>
      </c>
      <c r="AX223" s="14" t="s">
        <v>77</v>
      </c>
      <c r="AY223" s="263" t="s">
        <v>147</v>
      </c>
    </row>
    <row r="224" s="15" customFormat="1">
      <c r="A224" s="15"/>
      <c r="B224" s="264"/>
      <c r="C224" s="265"/>
      <c r="D224" s="244" t="s">
        <v>155</v>
      </c>
      <c r="E224" s="266" t="s">
        <v>1</v>
      </c>
      <c r="F224" s="267" t="s">
        <v>158</v>
      </c>
      <c r="G224" s="265"/>
      <c r="H224" s="268">
        <v>-0.89900000000000002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4" t="s">
        <v>155</v>
      </c>
      <c r="AU224" s="274" t="s">
        <v>86</v>
      </c>
      <c r="AV224" s="15" t="s">
        <v>153</v>
      </c>
      <c r="AW224" s="15" t="s">
        <v>34</v>
      </c>
      <c r="AX224" s="15" t="s">
        <v>84</v>
      </c>
      <c r="AY224" s="274" t="s">
        <v>147</v>
      </c>
    </row>
    <row r="225" s="12" customFormat="1" ht="25.92" customHeight="1">
      <c r="A225" s="12"/>
      <c r="B225" s="212"/>
      <c r="C225" s="213"/>
      <c r="D225" s="214" t="s">
        <v>76</v>
      </c>
      <c r="E225" s="215" t="s">
        <v>290</v>
      </c>
      <c r="F225" s="215" t="s">
        <v>291</v>
      </c>
      <c r="G225" s="213"/>
      <c r="H225" s="213"/>
      <c r="I225" s="216"/>
      <c r="J225" s="217">
        <f>BK225</f>
        <v>0</v>
      </c>
      <c r="K225" s="213"/>
      <c r="L225" s="218"/>
      <c r="M225" s="219"/>
      <c r="N225" s="220"/>
      <c r="O225" s="220"/>
      <c r="P225" s="221">
        <f>P226+P230+P236+P240+P252+P258+P293+P304+P344</f>
        <v>0</v>
      </c>
      <c r="Q225" s="220"/>
      <c r="R225" s="221">
        <f>R226+R230+R236+R240+R252+R258+R293+R304+R344</f>
        <v>0</v>
      </c>
      <c r="S225" s="220"/>
      <c r="T225" s="222">
        <f>T226+T230+T236+T240+T252+T258+T293+T304+T344</f>
        <v>15.587296499999999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3" t="s">
        <v>86</v>
      </c>
      <c r="AT225" s="224" t="s">
        <v>76</v>
      </c>
      <c r="AU225" s="224" t="s">
        <v>77</v>
      </c>
      <c r="AY225" s="223" t="s">
        <v>147</v>
      </c>
      <c r="BK225" s="225">
        <f>BK226+BK230+BK236+BK240+BK252+BK258+BK293+BK304+BK344</f>
        <v>0</v>
      </c>
    </row>
    <row r="226" s="12" customFormat="1" ht="22.8" customHeight="1">
      <c r="A226" s="12"/>
      <c r="B226" s="212"/>
      <c r="C226" s="213"/>
      <c r="D226" s="214" t="s">
        <v>76</v>
      </c>
      <c r="E226" s="226" t="s">
        <v>292</v>
      </c>
      <c r="F226" s="226" t="s">
        <v>293</v>
      </c>
      <c r="G226" s="213"/>
      <c r="H226" s="213"/>
      <c r="I226" s="216"/>
      <c r="J226" s="227">
        <f>BK226</f>
        <v>0</v>
      </c>
      <c r="K226" s="213"/>
      <c r="L226" s="218"/>
      <c r="M226" s="219"/>
      <c r="N226" s="220"/>
      <c r="O226" s="220"/>
      <c r="P226" s="221">
        <f>SUM(P227:P229)</f>
        <v>0</v>
      </c>
      <c r="Q226" s="220"/>
      <c r="R226" s="221">
        <f>SUM(R227:R229)</f>
        <v>0</v>
      </c>
      <c r="S226" s="220"/>
      <c r="T226" s="222">
        <f>SUM(T227:T229)</f>
        <v>0.46039999999999998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3" t="s">
        <v>86</v>
      </c>
      <c r="AT226" s="224" t="s">
        <v>76</v>
      </c>
      <c r="AU226" s="224" t="s">
        <v>84</v>
      </c>
      <c r="AY226" s="223" t="s">
        <v>147</v>
      </c>
      <c r="BK226" s="225">
        <f>SUM(BK227:BK229)</f>
        <v>0</v>
      </c>
    </row>
    <row r="227" s="2" customFormat="1" ht="16.5" customHeight="1">
      <c r="A227" s="39"/>
      <c r="B227" s="40"/>
      <c r="C227" s="228" t="s">
        <v>294</v>
      </c>
      <c r="D227" s="228" t="s">
        <v>149</v>
      </c>
      <c r="E227" s="229" t="s">
        <v>295</v>
      </c>
      <c r="F227" s="230" t="s">
        <v>296</v>
      </c>
      <c r="G227" s="231" t="s">
        <v>152</v>
      </c>
      <c r="H227" s="232">
        <v>184.16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42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0.0025000000000000001</v>
      </c>
      <c r="T227" s="239">
        <f>S227*H227</f>
        <v>0.46039999999999998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237</v>
      </c>
      <c r="AT227" s="240" t="s">
        <v>149</v>
      </c>
      <c r="AU227" s="240" t="s">
        <v>86</v>
      </c>
      <c r="AY227" s="18" t="s">
        <v>147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84</v>
      </c>
      <c r="BK227" s="241">
        <f>ROUND(I227*H227,2)</f>
        <v>0</v>
      </c>
      <c r="BL227" s="18" t="s">
        <v>237</v>
      </c>
      <c r="BM227" s="240" t="s">
        <v>297</v>
      </c>
    </row>
    <row r="228" s="14" customFormat="1">
      <c r="A228" s="14"/>
      <c r="B228" s="253"/>
      <c r="C228" s="254"/>
      <c r="D228" s="244" t="s">
        <v>155</v>
      </c>
      <c r="E228" s="255" t="s">
        <v>1</v>
      </c>
      <c r="F228" s="256" t="s">
        <v>298</v>
      </c>
      <c r="G228" s="254"/>
      <c r="H228" s="257">
        <v>184.16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155</v>
      </c>
      <c r="AU228" s="263" t="s">
        <v>86</v>
      </c>
      <c r="AV228" s="14" t="s">
        <v>86</v>
      </c>
      <c r="AW228" s="14" t="s">
        <v>34</v>
      </c>
      <c r="AX228" s="14" t="s">
        <v>77</v>
      </c>
      <c r="AY228" s="263" t="s">
        <v>147</v>
      </c>
    </row>
    <row r="229" s="15" customFormat="1">
      <c r="A229" s="15"/>
      <c r="B229" s="264"/>
      <c r="C229" s="265"/>
      <c r="D229" s="244" t="s">
        <v>155</v>
      </c>
      <c r="E229" s="266" t="s">
        <v>1</v>
      </c>
      <c r="F229" s="267" t="s">
        <v>158</v>
      </c>
      <c r="G229" s="265"/>
      <c r="H229" s="268">
        <v>184.16</v>
      </c>
      <c r="I229" s="269"/>
      <c r="J229" s="265"/>
      <c r="K229" s="265"/>
      <c r="L229" s="270"/>
      <c r="M229" s="271"/>
      <c r="N229" s="272"/>
      <c r="O229" s="272"/>
      <c r="P229" s="272"/>
      <c r="Q229" s="272"/>
      <c r="R229" s="272"/>
      <c r="S229" s="272"/>
      <c r="T229" s="27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4" t="s">
        <v>155</v>
      </c>
      <c r="AU229" s="274" t="s">
        <v>86</v>
      </c>
      <c r="AV229" s="15" t="s">
        <v>153</v>
      </c>
      <c r="AW229" s="15" t="s">
        <v>34</v>
      </c>
      <c r="AX229" s="15" t="s">
        <v>84</v>
      </c>
      <c r="AY229" s="274" t="s">
        <v>147</v>
      </c>
    </row>
    <row r="230" s="12" customFormat="1" ht="22.8" customHeight="1">
      <c r="A230" s="12"/>
      <c r="B230" s="212"/>
      <c r="C230" s="213"/>
      <c r="D230" s="214" t="s">
        <v>76</v>
      </c>
      <c r="E230" s="226" t="s">
        <v>299</v>
      </c>
      <c r="F230" s="226" t="s">
        <v>300</v>
      </c>
      <c r="G230" s="213"/>
      <c r="H230" s="213"/>
      <c r="I230" s="216"/>
      <c r="J230" s="227">
        <f>BK230</f>
        <v>0</v>
      </c>
      <c r="K230" s="213"/>
      <c r="L230" s="218"/>
      <c r="M230" s="219"/>
      <c r="N230" s="220"/>
      <c r="O230" s="220"/>
      <c r="P230" s="221">
        <f>SUM(P231:P235)</f>
        <v>0</v>
      </c>
      <c r="Q230" s="220"/>
      <c r="R230" s="221">
        <f>SUM(R231:R235)</f>
        <v>0</v>
      </c>
      <c r="S230" s="220"/>
      <c r="T230" s="222">
        <f>SUM(T231:T235)</f>
        <v>1.1882948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3" t="s">
        <v>86</v>
      </c>
      <c r="AT230" s="224" t="s">
        <v>76</v>
      </c>
      <c r="AU230" s="224" t="s">
        <v>84</v>
      </c>
      <c r="AY230" s="223" t="s">
        <v>147</v>
      </c>
      <c r="BK230" s="225">
        <f>SUM(BK231:BK235)</f>
        <v>0</v>
      </c>
    </row>
    <row r="231" s="2" customFormat="1" ht="24.15" customHeight="1">
      <c r="A231" s="39"/>
      <c r="B231" s="40"/>
      <c r="C231" s="228" t="s">
        <v>301</v>
      </c>
      <c r="D231" s="228" t="s">
        <v>149</v>
      </c>
      <c r="E231" s="229" t="s">
        <v>302</v>
      </c>
      <c r="F231" s="230" t="s">
        <v>303</v>
      </c>
      <c r="G231" s="231" t="s">
        <v>152</v>
      </c>
      <c r="H231" s="232">
        <v>289.82799999999997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42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0.0041000000000000003</v>
      </c>
      <c r="T231" s="239">
        <f>S231*H231</f>
        <v>1.1882948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237</v>
      </c>
      <c r="AT231" s="240" t="s">
        <v>149</v>
      </c>
      <c r="AU231" s="240" t="s">
        <v>86</v>
      </c>
      <c r="AY231" s="18" t="s">
        <v>147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84</v>
      </c>
      <c r="BK231" s="241">
        <f>ROUND(I231*H231,2)</f>
        <v>0</v>
      </c>
      <c r="BL231" s="18" t="s">
        <v>237</v>
      </c>
      <c r="BM231" s="240" t="s">
        <v>304</v>
      </c>
    </row>
    <row r="232" s="13" customFormat="1">
      <c r="A232" s="13"/>
      <c r="B232" s="242"/>
      <c r="C232" s="243"/>
      <c r="D232" s="244" t="s">
        <v>155</v>
      </c>
      <c r="E232" s="245" t="s">
        <v>1</v>
      </c>
      <c r="F232" s="246" t="s">
        <v>305</v>
      </c>
      <c r="G232" s="243"/>
      <c r="H232" s="245" t="s">
        <v>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155</v>
      </c>
      <c r="AU232" s="252" t="s">
        <v>86</v>
      </c>
      <c r="AV232" s="13" t="s">
        <v>84</v>
      </c>
      <c r="AW232" s="13" t="s">
        <v>34</v>
      </c>
      <c r="AX232" s="13" t="s">
        <v>77</v>
      </c>
      <c r="AY232" s="252" t="s">
        <v>147</v>
      </c>
    </row>
    <row r="233" s="14" customFormat="1">
      <c r="A233" s="14"/>
      <c r="B233" s="253"/>
      <c r="C233" s="254"/>
      <c r="D233" s="244" t="s">
        <v>155</v>
      </c>
      <c r="E233" s="255" t="s">
        <v>1</v>
      </c>
      <c r="F233" s="256" t="s">
        <v>306</v>
      </c>
      <c r="G233" s="254"/>
      <c r="H233" s="257">
        <v>124.41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155</v>
      </c>
      <c r="AU233" s="263" t="s">
        <v>86</v>
      </c>
      <c r="AV233" s="14" t="s">
        <v>86</v>
      </c>
      <c r="AW233" s="14" t="s">
        <v>34</v>
      </c>
      <c r="AX233" s="14" t="s">
        <v>77</v>
      </c>
      <c r="AY233" s="263" t="s">
        <v>147</v>
      </c>
    </row>
    <row r="234" s="14" customFormat="1">
      <c r="A234" s="14"/>
      <c r="B234" s="253"/>
      <c r="C234" s="254"/>
      <c r="D234" s="244" t="s">
        <v>155</v>
      </c>
      <c r="E234" s="255" t="s">
        <v>1</v>
      </c>
      <c r="F234" s="256" t="s">
        <v>307</v>
      </c>
      <c r="G234" s="254"/>
      <c r="H234" s="257">
        <v>165.41800000000001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3" t="s">
        <v>155</v>
      </c>
      <c r="AU234" s="263" t="s">
        <v>86</v>
      </c>
      <c r="AV234" s="14" t="s">
        <v>86</v>
      </c>
      <c r="AW234" s="14" t="s">
        <v>34</v>
      </c>
      <c r="AX234" s="14" t="s">
        <v>77</v>
      </c>
      <c r="AY234" s="263" t="s">
        <v>147</v>
      </c>
    </row>
    <row r="235" s="15" customFormat="1">
      <c r="A235" s="15"/>
      <c r="B235" s="264"/>
      <c r="C235" s="265"/>
      <c r="D235" s="244" t="s">
        <v>155</v>
      </c>
      <c r="E235" s="266" t="s">
        <v>1</v>
      </c>
      <c r="F235" s="267" t="s">
        <v>158</v>
      </c>
      <c r="G235" s="265"/>
      <c r="H235" s="268">
        <v>289.82799999999997</v>
      </c>
      <c r="I235" s="269"/>
      <c r="J235" s="265"/>
      <c r="K235" s="265"/>
      <c r="L235" s="270"/>
      <c r="M235" s="271"/>
      <c r="N235" s="272"/>
      <c r="O235" s="272"/>
      <c r="P235" s="272"/>
      <c r="Q235" s="272"/>
      <c r="R235" s="272"/>
      <c r="S235" s="272"/>
      <c r="T235" s="27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4" t="s">
        <v>155</v>
      </c>
      <c r="AU235" s="274" t="s">
        <v>86</v>
      </c>
      <c r="AV235" s="15" t="s">
        <v>153</v>
      </c>
      <c r="AW235" s="15" t="s">
        <v>34</v>
      </c>
      <c r="AX235" s="15" t="s">
        <v>84</v>
      </c>
      <c r="AY235" s="274" t="s">
        <v>147</v>
      </c>
    </row>
    <row r="236" s="12" customFormat="1" ht="22.8" customHeight="1">
      <c r="A236" s="12"/>
      <c r="B236" s="212"/>
      <c r="C236" s="213"/>
      <c r="D236" s="214" t="s">
        <v>76</v>
      </c>
      <c r="E236" s="226" t="s">
        <v>308</v>
      </c>
      <c r="F236" s="226" t="s">
        <v>309</v>
      </c>
      <c r="G236" s="213"/>
      <c r="H236" s="213"/>
      <c r="I236" s="216"/>
      <c r="J236" s="227">
        <f>BK236</f>
        <v>0</v>
      </c>
      <c r="K236" s="213"/>
      <c r="L236" s="218"/>
      <c r="M236" s="219"/>
      <c r="N236" s="220"/>
      <c r="O236" s="220"/>
      <c r="P236" s="221">
        <f>SUM(P237:P239)</f>
        <v>0</v>
      </c>
      <c r="Q236" s="220"/>
      <c r="R236" s="221">
        <f>SUM(R237:R239)</f>
        <v>0</v>
      </c>
      <c r="S236" s="220"/>
      <c r="T236" s="222">
        <f>SUM(T237:T239)</f>
        <v>2.7624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3" t="s">
        <v>86</v>
      </c>
      <c r="AT236" s="224" t="s">
        <v>76</v>
      </c>
      <c r="AU236" s="224" t="s">
        <v>84</v>
      </c>
      <c r="AY236" s="223" t="s">
        <v>147</v>
      </c>
      <c r="BK236" s="225">
        <f>SUM(BK237:BK239)</f>
        <v>0</v>
      </c>
    </row>
    <row r="237" s="2" customFormat="1" ht="24.15" customHeight="1">
      <c r="A237" s="39"/>
      <c r="B237" s="40"/>
      <c r="C237" s="228" t="s">
        <v>310</v>
      </c>
      <c r="D237" s="228" t="s">
        <v>149</v>
      </c>
      <c r="E237" s="229" t="s">
        <v>311</v>
      </c>
      <c r="F237" s="230" t="s">
        <v>312</v>
      </c>
      <c r="G237" s="231" t="s">
        <v>152</v>
      </c>
      <c r="H237" s="232">
        <v>184.16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42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0.014999999999999999</v>
      </c>
      <c r="T237" s="239">
        <f>S237*H237</f>
        <v>2.7624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237</v>
      </c>
      <c r="AT237" s="240" t="s">
        <v>149</v>
      </c>
      <c r="AU237" s="240" t="s">
        <v>86</v>
      </c>
      <c r="AY237" s="18" t="s">
        <v>147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84</v>
      </c>
      <c r="BK237" s="241">
        <f>ROUND(I237*H237,2)</f>
        <v>0</v>
      </c>
      <c r="BL237" s="18" t="s">
        <v>237</v>
      </c>
      <c r="BM237" s="240" t="s">
        <v>313</v>
      </c>
    </row>
    <row r="238" s="14" customFormat="1">
      <c r="A238" s="14"/>
      <c r="B238" s="253"/>
      <c r="C238" s="254"/>
      <c r="D238" s="244" t="s">
        <v>155</v>
      </c>
      <c r="E238" s="255" t="s">
        <v>1</v>
      </c>
      <c r="F238" s="256" t="s">
        <v>314</v>
      </c>
      <c r="G238" s="254"/>
      <c r="H238" s="257">
        <v>184.16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3" t="s">
        <v>155</v>
      </c>
      <c r="AU238" s="263" t="s">
        <v>86</v>
      </c>
      <c r="AV238" s="14" t="s">
        <v>86</v>
      </c>
      <c r="AW238" s="14" t="s">
        <v>34</v>
      </c>
      <c r="AX238" s="14" t="s">
        <v>77</v>
      </c>
      <c r="AY238" s="263" t="s">
        <v>147</v>
      </c>
    </row>
    <row r="239" s="15" customFormat="1">
      <c r="A239" s="15"/>
      <c r="B239" s="264"/>
      <c r="C239" s="265"/>
      <c r="D239" s="244" t="s">
        <v>155</v>
      </c>
      <c r="E239" s="266" t="s">
        <v>1</v>
      </c>
      <c r="F239" s="267" t="s">
        <v>158</v>
      </c>
      <c r="G239" s="265"/>
      <c r="H239" s="268">
        <v>184.16</v>
      </c>
      <c r="I239" s="269"/>
      <c r="J239" s="265"/>
      <c r="K239" s="265"/>
      <c r="L239" s="270"/>
      <c r="M239" s="271"/>
      <c r="N239" s="272"/>
      <c r="O239" s="272"/>
      <c r="P239" s="272"/>
      <c r="Q239" s="272"/>
      <c r="R239" s="272"/>
      <c r="S239" s="272"/>
      <c r="T239" s="27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4" t="s">
        <v>155</v>
      </c>
      <c r="AU239" s="274" t="s">
        <v>86</v>
      </c>
      <c r="AV239" s="15" t="s">
        <v>153</v>
      </c>
      <c r="AW239" s="15" t="s">
        <v>34</v>
      </c>
      <c r="AX239" s="15" t="s">
        <v>84</v>
      </c>
      <c r="AY239" s="274" t="s">
        <v>147</v>
      </c>
    </row>
    <row r="240" s="12" customFormat="1" ht="22.8" customHeight="1">
      <c r="A240" s="12"/>
      <c r="B240" s="212"/>
      <c r="C240" s="213"/>
      <c r="D240" s="214" t="s">
        <v>76</v>
      </c>
      <c r="E240" s="226" t="s">
        <v>315</v>
      </c>
      <c r="F240" s="226" t="s">
        <v>316</v>
      </c>
      <c r="G240" s="213"/>
      <c r="H240" s="213"/>
      <c r="I240" s="216"/>
      <c r="J240" s="227">
        <f>BK240</f>
        <v>0</v>
      </c>
      <c r="K240" s="213"/>
      <c r="L240" s="218"/>
      <c r="M240" s="219"/>
      <c r="N240" s="220"/>
      <c r="O240" s="220"/>
      <c r="P240" s="221">
        <f>SUM(P241:P251)</f>
        <v>0</v>
      </c>
      <c r="Q240" s="220"/>
      <c r="R240" s="221">
        <f>SUM(R241:R251)</f>
        <v>0</v>
      </c>
      <c r="S240" s="220"/>
      <c r="T240" s="222">
        <f>SUM(T241:T251)</f>
        <v>1.2624599999999999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3" t="s">
        <v>86</v>
      </c>
      <c r="AT240" s="224" t="s">
        <v>76</v>
      </c>
      <c r="AU240" s="224" t="s">
        <v>84</v>
      </c>
      <c r="AY240" s="223" t="s">
        <v>147</v>
      </c>
      <c r="BK240" s="225">
        <f>SUM(BK241:BK251)</f>
        <v>0</v>
      </c>
    </row>
    <row r="241" s="2" customFormat="1" ht="21.75" customHeight="1">
      <c r="A241" s="39"/>
      <c r="B241" s="40"/>
      <c r="C241" s="228" t="s">
        <v>317</v>
      </c>
      <c r="D241" s="228" t="s">
        <v>149</v>
      </c>
      <c r="E241" s="229" t="s">
        <v>318</v>
      </c>
      <c r="F241" s="230" t="s">
        <v>319</v>
      </c>
      <c r="G241" s="231" t="s">
        <v>320</v>
      </c>
      <c r="H241" s="232">
        <v>9.5999999999999996</v>
      </c>
      <c r="I241" s="233"/>
      <c r="J241" s="234">
        <f>ROUND(I241*H241,2)</f>
        <v>0</v>
      </c>
      <c r="K241" s="235"/>
      <c r="L241" s="45"/>
      <c r="M241" s="236" t="s">
        <v>1</v>
      </c>
      <c r="N241" s="237" t="s">
        <v>42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0.0080000000000000002</v>
      </c>
      <c r="T241" s="239">
        <f>S241*H241</f>
        <v>0.076799999999999993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237</v>
      </c>
      <c r="AT241" s="240" t="s">
        <v>149</v>
      </c>
      <c r="AU241" s="240" t="s">
        <v>86</v>
      </c>
      <c r="AY241" s="18" t="s">
        <v>147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84</v>
      </c>
      <c r="BK241" s="241">
        <f>ROUND(I241*H241,2)</f>
        <v>0</v>
      </c>
      <c r="BL241" s="18" t="s">
        <v>237</v>
      </c>
      <c r="BM241" s="240" t="s">
        <v>321</v>
      </c>
    </row>
    <row r="242" s="13" customFormat="1">
      <c r="A242" s="13"/>
      <c r="B242" s="242"/>
      <c r="C242" s="243"/>
      <c r="D242" s="244" t="s">
        <v>155</v>
      </c>
      <c r="E242" s="245" t="s">
        <v>1</v>
      </c>
      <c r="F242" s="246" t="s">
        <v>322</v>
      </c>
      <c r="G242" s="243"/>
      <c r="H242" s="245" t="s">
        <v>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155</v>
      </c>
      <c r="AU242" s="252" t="s">
        <v>86</v>
      </c>
      <c r="AV242" s="13" t="s">
        <v>84</v>
      </c>
      <c r="AW242" s="13" t="s">
        <v>34</v>
      </c>
      <c r="AX242" s="13" t="s">
        <v>77</v>
      </c>
      <c r="AY242" s="252" t="s">
        <v>147</v>
      </c>
    </row>
    <row r="243" s="14" customFormat="1">
      <c r="A243" s="14"/>
      <c r="B243" s="253"/>
      <c r="C243" s="254"/>
      <c r="D243" s="244" t="s">
        <v>155</v>
      </c>
      <c r="E243" s="255" t="s">
        <v>1</v>
      </c>
      <c r="F243" s="256" t="s">
        <v>323</v>
      </c>
      <c r="G243" s="254"/>
      <c r="H243" s="257">
        <v>4.7999999999999998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3" t="s">
        <v>155</v>
      </c>
      <c r="AU243" s="263" t="s">
        <v>86</v>
      </c>
      <c r="AV243" s="14" t="s">
        <v>86</v>
      </c>
      <c r="AW243" s="14" t="s">
        <v>34</v>
      </c>
      <c r="AX243" s="14" t="s">
        <v>77</v>
      </c>
      <c r="AY243" s="263" t="s">
        <v>147</v>
      </c>
    </row>
    <row r="244" s="14" customFormat="1">
      <c r="A244" s="14"/>
      <c r="B244" s="253"/>
      <c r="C244" s="254"/>
      <c r="D244" s="244" t="s">
        <v>155</v>
      </c>
      <c r="E244" s="255" t="s">
        <v>1</v>
      </c>
      <c r="F244" s="256" t="s">
        <v>323</v>
      </c>
      <c r="G244" s="254"/>
      <c r="H244" s="257">
        <v>4.7999999999999998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155</v>
      </c>
      <c r="AU244" s="263" t="s">
        <v>86</v>
      </c>
      <c r="AV244" s="14" t="s">
        <v>86</v>
      </c>
      <c r="AW244" s="14" t="s">
        <v>34</v>
      </c>
      <c r="AX244" s="14" t="s">
        <v>77</v>
      </c>
      <c r="AY244" s="263" t="s">
        <v>147</v>
      </c>
    </row>
    <row r="245" s="15" customFormat="1">
      <c r="A245" s="15"/>
      <c r="B245" s="264"/>
      <c r="C245" s="265"/>
      <c r="D245" s="244" t="s">
        <v>155</v>
      </c>
      <c r="E245" s="266" t="s">
        <v>1</v>
      </c>
      <c r="F245" s="267" t="s">
        <v>158</v>
      </c>
      <c r="G245" s="265"/>
      <c r="H245" s="268">
        <v>9.5999999999999996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4" t="s">
        <v>155</v>
      </c>
      <c r="AU245" s="274" t="s">
        <v>86</v>
      </c>
      <c r="AV245" s="15" t="s">
        <v>153</v>
      </c>
      <c r="AW245" s="15" t="s">
        <v>34</v>
      </c>
      <c r="AX245" s="15" t="s">
        <v>84</v>
      </c>
      <c r="AY245" s="274" t="s">
        <v>147</v>
      </c>
    </row>
    <row r="246" s="2" customFormat="1" ht="24.15" customHeight="1">
      <c r="A246" s="39"/>
      <c r="B246" s="40"/>
      <c r="C246" s="228" t="s">
        <v>324</v>
      </c>
      <c r="D246" s="228" t="s">
        <v>149</v>
      </c>
      <c r="E246" s="229" t="s">
        <v>325</v>
      </c>
      <c r="F246" s="230" t="s">
        <v>326</v>
      </c>
      <c r="G246" s="231" t="s">
        <v>152</v>
      </c>
      <c r="H246" s="232">
        <v>79.043999999999997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42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0.014999999999999999</v>
      </c>
      <c r="T246" s="239">
        <f>S246*H246</f>
        <v>1.1856599999999999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237</v>
      </c>
      <c r="AT246" s="240" t="s">
        <v>149</v>
      </c>
      <c r="AU246" s="240" t="s">
        <v>86</v>
      </c>
      <c r="AY246" s="18" t="s">
        <v>147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84</v>
      </c>
      <c r="BK246" s="241">
        <f>ROUND(I246*H246,2)</f>
        <v>0</v>
      </c>
      <c r="BL246" s="18" t="s">
        <v>237</v>
      </c>
      <c r="BM246" s="240" t="s">
        <v>327</v>
      </c>
    </row>
    <row r="247" s="13" customFormat="1">
      <c r="A247" s="13"/>
      <c r="B247" s="242"/>
      <c r="C247" s="243"/>
      <c r="D247" s="244" t="s">
        <v>155</v>
      </c>
      <c r="E247" s="245" t="s">
        <v>1</v>
      </c>
      <c r="F247" s="246" t="s">
        <v>328</v>
      </c>
      <c r="G247" s="243"/>
      <c r="H247" s="245" t="s">
        <v>1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155</v>
      </c>
      <c r="AU247" s="252" t="s">
        <v>86</v>
      </c>
      <c r="AV247" s="13" t="s">
        <v>84</v>
      </c>
      <c r="AW247" s="13" t="s">
        <v>34</v>
      </c>
      <c r="AX247" s="13" t="s">
        <v>77</v>
      </c>
      <c r="AY247" s="252" t="s">
        <v>147</v>
      </c>
    </row>
    <row r="248" s="13" customFormat="1">
      <c r="A248" s="13"/>
      <c r="B248" s="242"/>
      <c r="C248" s="243"/>
      <c r="D248" s="244" t="s">
        <v>155</v>
      </c>
      <c r="E248" s="245" t="s">
        <v>1</v>
      </c>
      <c r="F248" s="246" t="s">
        <v>329</v>
      </c>
      <c r="G248" s="243"/>
      <c r="H248" s="245" t="s">
        <v>1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155</v>
      </c>
      <c r="AU248" s="252" t="s">
        <v>86</v>
      </c>
      <c r="AV248" s="13" t="s">
        <v>84</v>
      </c>
      <c r="AW248" s="13" t="s">
        <v>34</v>
      </c>
      <c r="AX248" s="13" t="s">
        <v>77</v>
      </c>
      <c r="AY248" s="252" t="s">
        <v>147</v>
      </c>
    </row>
    <row r="249" s="14" customFormat="1">
      <c r="A249" s="14"/>
      <c r="B249" s="253"/>
      <c r="C249" s="254"/>
      <c r="D249" s="244" t="s">
        <v>155</v>
      </c>
      <c r="E249" s="255" t="s">
        <v>1</v>
      </c>
      <c r="F249" s="256" t="s">
        <v>330</v>
      </c>
      <c r="G249" s="254"/>
      <c r="H249" s="257">
        <v>33.93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155</v>
      </c>
      <c r="AU249" s="263" t="s">
        <v>86</v>
      </c>
      <c r="AV249" s="14" t="s">
        <v>86</v>
      </c>
      <c r="AW249" s="14" t="s">
        <v>34</v>
      </c>
      <c r="AX249" s="14" t="s">
        <v>77</v>
      </c>
      <c r="AY249" s="263" t="s">
        <v>147</v>
      </c>
    </row>
    <row r="250" s="14" customFormat="1">
      <c r="A250" s="14"/>
      <c r="B250" s="253"/>
      <c r="C250" s="254"/>
      <c r="D250" s="244" t="s">
        <v>155</v>
      </c>
      <c r="E250" s="255" t="s">
        <v>1</v>
      </c>
      <c r="F250" s="256" t="s">
        <v>331</v>
      </c>
      <c r="G250" s="254"/>
      <c r="H250" s="257">
        <v>45.113999999999997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155</v>
      </c>
      <c r="AU250" s="263" t="s">
        <v>86</v>
      </c>
      <c r="AV250" s="14" t="s">
        <v>86</v>
      </c>
      <c r="AW250" s="14" t="s">
        <v>34</v>
      </c>
      <c r="AX250" s="14" t="s">
        <v>77</v>
      </c>
      <c r="AY250" s="263" t="s">
        <v>147</v>
      </c>
    </row>
    <row r="251" s="15" customFormat="1">
      <c r="A251" s="15"/>
      <c r="B251" s="264"/>
      <c r="C251" s="265"/>
      <c r="D251" s="244" t="s">
        <v>155</v>
      </c>
      <c r="E251" s="266" t="s">
        <v>1</v>
      </c>
      <c r="F251" s="267" t="s">
        <v>158</v>
      </c>
      <c r="G251" s="265"/>
      <c r="H251" s="268">
        <v>79.043999999999997</v>
      </c>
      <c r="I251" s="269"/>
      <c r="J251" s="265"/>
      <c r="K251" s="265"/>
      <c r="L251" s="270"/>
      <c r="M251" s="271"/>
      <c r="N251" s="272"/>
      <c r="O251" s="272"/>
      <c r="P251" s="272"/>
      <c r="Q251" s="272"/>
      <c r="R251" s="272"/>
      <c r="S251" s="272"/>
      <c r="T251" s="27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4" t="s">
        <v>155</v>
      </c>
      <c r="AU251" s="274" t="s">
        <v>86</v>
      </c>
      <c r="AV251" s="15" t="s">
        <v>153</v>
      </c>
      <c r="AW251" s="15" t="s">
        <v>34</v>
      </c>
      <c r="AX251" s="15" t="s">
        <v>84</v>
      </c>
      <c r="AY251" s="274" t="s">
        <v>147</v>
      </c>
    </row>
    <row r="252" s="12" customFormat="1" ht="22.8" customHeight="1">
      <c r="A252" s="12"/>
      <c r="B252" s="212"/>
      <c r="C252" s="213"/>
      <c r="D252" s="214" t="s">
        <v>76</v>
      </c>
      <c r="E252" s="226" t="s">
        <v>332</v>
      </c>
      <c r="F252" s="226" t="s">
        <v>333</v>
      </c>
      <c r="G252" s="213"/>
      <c r="H252" s="213"/>
      <c r="I252" s="216"/>
      <c r="J252" s="227">
        <f>BK252</f>
        <v>0</v>
      </c>
      <c r="K252" s="213"/>
      <c r="L252" s="218"/>
      <c r="M252" s="219"/>
      <c r="N252" s="220"/>
      <c r="O252" s="220"/>
      <c r="P252" s="221">
        <f>SUM(P253:P257)</f>
        <v>0</v>
      </c>
      <c r="Q252" s="220"/>
      <c r="R252" s="221">
        <f>SUM(R253:R257)</f>
        <v>0</v>
      </c>
      <c r="S252" s="220"/>
      <c r="T252" s="222">
        <f>SUM(T253:T257)</f>
        <v>3.1693935999999998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3" t="s">
        <v>86</v>
      </c>
      <c r="AT252" s="224" t="s">
        <v>76</v>
      </c>
      <c r="AU252" s="224" t="s">
        <v>84</v>
      </c>
      <c r="AY252" s="223" t="s">
        <v>147</v>
      </c>
      <c r="BK252" s="225">
        <f>SUM(BK253:BK257)</f>
        <v>0</v>
      </c>
    </row>
    <row r="253" s="2" customFormat="1" ht="24.15" customHeight="1">
      <c r="A253" s="39"/>
      <c r="B253" s="40"/>
      <c r="C253" s="228" t="s">
        <v>334</v>
      </c>
      <c r="D253" s="228" t="s">
        <v>149</v>
      </c>
      <c r="E253" s="229" t="s">
        <v>335</v>
      </c>
      <c r="F253" s="230" t="s">
        <v>336</v>
      </c>
      <c r="G253" s="231" t="s">
        <v>152</v>
      </c>
      <c r="H253" s="232">
        <v>184.16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42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0.01721</v>
      </c>
      <c r="T253" s="239">
        <f>S253*H253</f>
        <v>3.1693935999999998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237</v>
      </c>
      <c r="AT253" s="240" t="s">
        <v>149</v>
      </c>
      <c r="AU253" s="240" t="s">
        <v>86</v>
      </c>
      <c r="AY253" s="18" t="s">
        <v>147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84</v>
      </c>
      <c r="BK253" s="241">
        <f>ROUND(I253*H253,2)</f>
        <v>0</v>
      </c>
      <c r="BL253" s="18" t="s">
        <v>237</v>
      </c>
      <c r="BM253" s="240" t="s">
        <v>337</v>
      </c>
    </row>
    <row r="254" s="13" customFormat="1">
      <c r="A254" s="13"/>
      <c r="B254" s="242"/>
      <c r="C254" s="243"/>
      <c r="D254" s="244" t="s">
        <v>155</v>
      </c>
      <c r="E254" s="245" t="s">
        <v>1</v>
      </c>
      <c r="F254" s="246" t="s">
        <v>338</v>
      </c>
      <c r="G254" s="243"/>
      <c r="H254" s="245" t="s">
        <v>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155</v>
      </c>
      <c r="AU254" s="252" t="s">
        <v>86</v>
      </c>
      <c r="AV254" s="13" t="s">
        <v>84</v>
      </c>
      <c r="AW254" s="13" t="s">
        <v>34</v>
      </c>
      <c r="AX254" s="13" t="s">
        <v>77</v>
      </c>
      <c r="AY254" s="252" t="s">
        <v>147</v>
      </c>
    </row>
    <row r="255" s="14" customFormat="1">
      <c r="A255" s="14"/>
      <c r="B255" s="253"/>
      <c r="C255" s="254"/>
      <c r="D255" s="244" t="s">
        <v>155</v>
      </c>
      <c r="E255" s="255" t="s">
        <v>1</v>
      </c>
      <c r="F255" s="256" t="s">
        <v>339</v>
      </c>
      <c r="G255" s="254"/>
      <c r="H255" s="257">
        <v>111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155</v>
      </c>
      <c r="AU255" s="263" t="s">
        <v>86</v>
      </c>
      <c r="AV255" s="14" t="s">
        <v>86</v>
      </c>
      <c r="AW255" s="14" t="s">
        <v>34</v>
      </c>
      <c r="AX255" s="14" t="s">
        <v>77</v>
      </c>
      <c r="AY255" s="263" t="s">
        <v>147</v>
      </c>
    </row>
    <row r="256" s="14" customFormat="1">
      <c r="A256" s="14"/>
      <c r="B256" s="253"/>
      <c r="C256" s="254"/>
      <c r="D256" s="244" t="s">
        <v>155</v>
      </c>
      <c r="E256" s="255" t="s">
        <v>1</v>
      </c>
      <c r="F256" s="256" t="s">
        <v>340</v>
      </c>
      <c r="G256" s="254"/>
      <c r="H256" s="257">
        <v>73.159999999999997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3" t="s">
        <v>155</v>
      </c>
      <c r="AU256" s="263" t="s">
        <v>86</v>
      </c>
      <c r="AV256" s="14" t="s">
        <v>86</v>
      </c>
      <c r="AW256" s="14" t="s">
        <v>34</v>
      </c>
      <c r="AX256" s="14" t="s">
        <v>77</v>
      </c>
      <c r="AY256" s="263" t="s">
        <v>147</v>
      </c>
    </row>
    <row r="257" s="15" customFormat="1">
      <c r="A257" s="15"/>
      <c r="B257" s="264"/>
      <c r="C257" s="265"/>
      <c r="D257" s="244" t="s">
        <v>155</v>
      </c>
      <c r="E257" s="266" t="s">
        <v>1</v>
      </c>
      <c r="F257" s="267" t="s">
        <v>158</v>
      </c>
      <c r="G257" s="265"/>
      <c r="H257" s="268">
        <v>184.16</v>
      </c>
      <c r="I257" s="269"/>
      <c r="J257" s="265"/>
      <c r="K257" s="265"/>
      <c r="L257" s="270"/>
      <c r="M257" s="271"/>
      <c r="N257" s="272"/>
      <c r="O257" s="272"/>
      <c r="P257" s="272"/>
      <c r="Q257" s="272"/>
      <c r="R257" s="272"/>
      <c r="S257" s="272"/>
      <c r="T257" s="27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4" t="s">
        <v>155</v>
      </c>
      <c r="AU257" s="274" t="s">
        <v>86</v>
      </c>
      <c r="AV257" s="15" t="s">
        <v>153</v>
      </c>
      <c r="AW257" s="15" t="s">
        <v>34</v>
      </c>
      <c r="AX257" s="15" t="s">
        <v>84</v>
      </c>
      <c r="AY257" s="274" t="s">
        <v>147</v>
      </c>
    </row>
    <row r="258" s="12" customFormat="1" ht="22.8" customHeight="1">
      <c r="A258" s="12"/>
      <c r="B258" s="212"/>
      <c r="C258" s="213"/>
      <c r="D258" s="214" t="s">
        <v>76</v>
      </c>
      <c r="E258" s="226" t="s">
        <v>341</v>
      </c>
      <c r="F258" s="226" t="s">
        <v>342</v>
      </c>
      <c r="G258" s="213"/>
      <c r="H258" s="213"/>
      <c r="I258" s="216"/>
      <c r="J258" s="227">
        <f>BK258</f>
        <v>0</v>
      </c>
      <c r="K258" s="213"/>
      <c r="L258" s="218"/>
      <c r="M258" s="219"/>
      <c r="N258" s="220"/>
      <c r="O258" s="220"/>
      <c r="P258" s="221">
        <f>SUM(P259:P292)</f>
        <v>0</v>
      </c>
      <c r="Q258" s="220"/>
      <c r="R258" s="221">
        <f>SUM(R259:R292)</f>
        <v>0</v>
      </c>
      <c r="S258" s="220"/>
      <c r="T258" s="222">
        <f>SUM(T259:T292)</f>
        <v>0.89859700000000009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3" t="s">
        <v>86</v>
      </c>
      <c r="AT258" s="224" t="s">
        <v>76</v>
      </c>
      <c r="AU258" s="224" t="s">
        <v>84</v>
      </c>
      <c r="AY258" s="223" t="s">
        <v>147</v>
      </c>
      <c r="BK258" s="225">
        <f>SUM(BK259:BK292)</f>
        <v>0</v>
      </c>
    </row>
    <row r="259" s="2" customFormat="1" ht="16.5" customHeight="1">
      <c r="A259" s="39"/>
      <c r="B259" s="40"/>
      <c r="C259" s="228" t="s">
        <v>343</v>
      </c>
      <c r="D259" s="228" t="s">
        <v>149</v>
      </c>
      <c r="E259" s="229" t="s">
        <v>344</v>
      </c>
      <c r="F259" s="230" t="s">
        <v>345</v>
      </c>
      <c r="G259" s="231" t="s">
        <v>320</v>
      </c>
      <c r="H259" s="232">
        <v>62.240000000000002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42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0.0016999999999999999</v>
      </c>
      <c r="T259" s="239">
        <f>S259*H259</f>
        <v>0.105808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237</v>
      </c>
      <c r="AT259" s="240" t="s">
        <v>149</v>
      </c>
      <c r="AU259" s="240" t="s">
        <v>86</v>
      </c>
      <c r="AY259" s="18" t="s">
        <v>147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84</v>
      </c>
      <c r="BK259" s="241">
        <f>ROUND(I259*H259,2)</f>
        <v>0</v>
      </c>
      <c r="BL259" s="18" t="s">
        <v>237</v>
      </c>
      <c r="BM259" s="240" t="s">
        <v>346</v>
      </c>
    </row>
    <row r="260" s="14" customFormat="1">
      <c r="A260" s="14"/>
      <c r="B260" s="253"/>
      <c r="C260" s="254"/>
      <c r="D260" s="244" t="s">
        <v>155</v>
      </c>
      <c r="E260" s="255" t="s">
        <v>1</v>
      </c>
      <c r="F260" s="256" t="s">
        <v>347</v>
      </c>
      <c r="G260" s="254"/>
      <c r="H260" s="257">
        <v>2.3999999999999999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155</v>
      </c>
      <c r="AU260" s="263" t="s">
        <v>86</v>
      </c>
      <c r="AV260" s="14" t="s">
        <v>86</v>
      </c>
      <c r="AW260" s="14" t="s">
        <v>34</v>
      </c>
      <c r="AX260" s="14" t="s">
        <v>77</v>
      </c>
      <c r="AY260" s="263" t="s">
        <v>147</v>
      </c>
    </row>
    <row r="261" s="14" customFormat="1">
      <c r="A261" s="14"/>
      <c r="B261" s="253"/>
      <c r="C261" s="254"/>
      <c r="D261" s="244" t="s">
        <v>155</v>
      </c>
      <c r="E261" s="255" t="s">
        <v>1</v>
      </c>
      <c r="F261" s="256" t="s">
        <v>348</v>
      </c>
      <c r="G261" s="254"/>
      <c r="H261" s="257">
        <v>59.840000000000003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155</v>
      </c>
      <c r="AU261" s="263" t="s">
        <v>86</v>
      </c>
      <c r="AV261" s="14" t="s">
        <v>86</v>
      </c>
      <c r="AW261" s="14" t="s">
        <v>34</v>
      </c>
      <c r="AX261" s="14" t="s">
        <v>77</v>
      </c>
      <c r="AY261" s="263" t="s">
        <v>147</v>
      </c>
    </row>
    <row r="262" s="15" customFormat="1">
      <c r="A262" s="15"/>
      <c r="B262" s="264"/>
      <c r="C262" s="265"/>
      <c r="D262" s="244" t="s">
        <v>155</v>
      </c>
      <c r="E262" s="266" t="s">
        <v>1</v>
      </c>
      <c r="F262" s="267" t="s">
        <v>158</v>
      </c>
      <c r="G262" s="265"/>
      <c r="H262" s="268">
        <v>62.240000000000002</v>
      </c>
      <c r="I262" s="269"/>
      <c r="J262" s="265"/>
      <c r="K262" s="265"/>
      <c r="L262" s="270"/>
      <c r="M262" s="271"/>
      <c r="N262" s="272"/>
      <c r="O262" s="272"/>
      <c r="P262" s="272"/>
      <c r="Q262" s="272"/>
      <c r="R262" s="272"/>
      <c r="S262" s="272"/>
      <c r="T262" s="27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4" t="s">
        <v>155</v>
      </c>
      <c r="AU262" s="274" t="s">
        <v>86</v>
      </c>
      <c r="AV262" s="15" t="s">
        <v>153</v>
      </c>
      <c r="AW262" s="15" t="s">
        <v>34</v>
      </c>
      <c r="AX262" s="15" t="s">
        <v>84</v>
      </c>
      <c r="AY262" s="274" t="s">
        <v>147</v>
      </c>
    </row>
    <row r="263" s="2" customFormat="1" ht="16.5" customHeight="1">
      <c r="A263" s="39"/>
      <c r="B263" s="40"/>
      <c r="C263" s="228" t="s">
        <v>349</v>
      </c>
      <c r="D263" s="228" t="s">
        <v>149</v>
      </c>
      <c r="E263" s="229" t="s">
        <v>350</v>
      </c>
      <c r="F263" s="230" t="s">
        <v>351</v>
      </c>
      <c r="G263" s="231" t="s">
        <v>320</v>
      </c>
      <c r="H263" s="232">
        <v>39.399999999999999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42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0.0017700000000000001</v>
      </c>
      <c r="T263" s="239">
        <f>S263*H263</f>
        <v>0.069737999999999994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237</v>
      </c>
      <c r="AT263" s="240" t="s">
        <v>149</v>
      </c>
      <c r="AU263" s="240" t="s">
        <v>86</v>
      </c>
      <c r="AY263" s="18" t="s">
        <v>147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84</v>
      </c>
      <c r="BK263" s="241">
        <f>ROUND(I263*H263,2)</f>
        <v>0</v>
      </c>
      <c r="BL263" s="18" t="s">
        <v>237</v>
      </c>
      <c r="BM263" s="240" t="s">
        <v>352</v>
      </c>
    </row>
    <row r="264" s="14" customFormat="1">
      <c r="A264" s="14"/>
      <c r="B264" s="253"/>
      <c r="C264" s="254"/>
      <c r="D264" s="244" t="s">
        <v>155</v>
      </c>
      <c r="E264" s="255" t="s">
        <v>1</v>
      </c>
      <c r="F264" s="256" t="s">
        <v>353</v>
      </c>
      <c r="G264" s="254"/>
      <c r="H264" s="257">
        <v>4.5999999999999996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155</v>
      </c>
      <c r="AU264" s="263" t="s">
        <v>86</v>
      </c>
      <c r="AV264" s="14" t="s">
        <v>86</v>
      </c>
      <c r="AW264" s="14" t="s">
        <v>34</v>
      </c>
      <c r="AX264" s="14" t="s">
        <v>77</v>
      </c>
      <c r="AY264" s="263" t="s">
        <v>147</v>
      </c>
    </row>
    <row r="265" s="14" customFormat="1">
      <c r="A265" s="14"/>
      <c r="B265" s="253"/>
      <c r="C265" s="254"/>
      <c r="D265" s="244" t="s">
        <v>155</v>
      </c>
      <c r="E265" s="255" t="s">
        <v>1</v>
      </c>
      <c r="F265" s="256" t="s">
        <v>354</v>
      </c>
      <c r="G265" s="254"/>
      <c r="H265" s="257">
        <v>34.799999999999997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3" t="s">
        <v>155</v>
      </c>
      <c r="AU265" s="263" t="s">
        <v>86</v>
      </c>
      <c r="AV265" s="14" t="s">
        <v>86</v>
      </c>
      <c r="AW265" s="14" t="s">
        <v>34</v>
      </c>
      <c r="AX265" s="14" t="s">
        <v>77</v>
      </c>
      <c r="AY265" s="263" t="s">
        <v>147</v>
      </c>
    </row>
    <row r="266" s="15" customFormat="1">
      <c r="A266" s="15"/>
      <c r="B266" s="264"/>
      <c r="C266" s="265"/>
      <c r="D266" s="244" t="s">
        <v>155</v>
      </c>
      <c r="E266" s="266" t="s">
        <v>1</v>
      </c>
      <c r="F266" s="267" t="s">
        <v>158</v>
      </c>
      <c r="G266" s="265"/>
      <c r="H266" s="268">
        <v>39.399999999999999</v>
      </c>
      <c r="I266" s="269"/>
      <c r="J266" s="265"/>
      <c r="K266" s="265"/>
      <c r="L266" s="270"/>
      <c r="M266" s="271"/>
      <c r="N266" s="272"/>
      <c r="O266" s="272"/>
      <c r="P266" s="272"/>
      <c r="Q266" s="272"/>
      <c r="R266" s="272"/>
      <c r="S266" s="272"/>
      <c r="T266" s="27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4" t="s">
        <v>155</v>
      </c>
      <c r="AU266" s="274" t="s">
        <v>86</v>
      </c>
      <c r="AV266" s="15" t="s">
        <v>153</v>
      </c>
      <c r="AW266" s="15" t="s">
        <v>34</v>
      </c>
      <c r="AX266" s="15" t="s">
        <v>84</v>
      </c>
      <c r="AY266" s="274" t="s">
        <v>147</v>
      </c>
    </row>
    <row r="267" s="2" customFormat="1" ht="16.5" customHeight="1">
      <c r="A267" s="39"/>
      <c r="B267" s="40"/>
      <c r="C267" s="228" t="s">
        <v>355</v>
      </c>
      <c r="D267" s="228" t="s">
        <v>149</v>
      </c>
      <c r="E267" s="229" t="s">
        <v>356</v>
      </c>
      <c r="F267" s="230" t="s">
        <v>357</v>
      </c>
      <c r="G267" s="231" t="s">
        <v>320</v>
      </c>
      <c r="H267" s="232">
        <v>40.299999999999997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42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0.00167</v>
      </c>
      <c r="T267" s="239">
        <f>S267*H267</f>
        <v>0.067301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237</v>
      </c>
      <c r="AT267" s="240" t="s">
        <v>149</v>
      </c>
      <c r="AU267" s="240" t="s">
        <v>86</v>
      </c>
      <c r="AY267" s="18" t="s">
        <v>147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84</v>
      </c>
      <c r="BK267" s="241">
        <f>ROUND(I267*H267,2)</f>
        <v>0</v>
      </c>
      <c r="BL267" s="18" t="s">
        <v>237</v>
      </c>
      <c r="BM267" s="240" t="s">
        <v>358</v>
      </c>
    </row>
    <row r="268" s="13" customFormat="1">
      <c r="A268" s="13"/>
      <c r="B268" s="242"/>
      <c r="C268" s="243"/>
      <c r="D268" s="244" t="s">
        <v>155</v>
      </c>
      <c r="E268" s="245" t="s">
        <v>1</v>
      </c>
      <c r="F268" s="246" t="s">
        <v>359</v>
      </c>
      <c r="G268" s="243"/>
      <c r="H268" s="245" t="s">
        <v>1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155</v>
      </c>
      <c r="AU268" s="252" t="s">
        <v>86</v>
      </c>
      <c r="AV268" s="13" t="s">
        <v>84</v>
      </c>
      <c r="AW268" s="13" t="s">
        <v>34</v>
      </c>
      <c r="AX268" s="13" t="s">
        <v>77</v>
      </c>
      <c r="AY268" s="252" t="s">
        <v>147</v>
      </c>
    </row>
    <row r="269" s="13" customFormat="1">
      <c r="A269" s="13"/>
      <c r="B269" s="242"/>
      <c r="C269" s="243"/>
      <c r="D269" s="244" t="s">
        <v>155</v>
      </c>
      <c r="E269" s="245" t="s">
        <v>1</v>
      </c>
      <c r="F269" s="246" t="s">
        <v>360</v>
      </c>
      <c r="G269" s="243"/>
      <c r="H269" s="245" t="s">
        <v>1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2" t="s">
        <v>155</v>
      </c>
      <c r="AU269" s="252" t="s">
        <v>86</v>
      </c>
      <c r="AV269" s="13" t="s">
        <v>84</v>
      </c>
      <c r="AW269" s="13" t="s">
        <v>34</v>
      </c>
      <c r="AX269" s="13" t="s">
        <v>77</v>
      </c>
      <c r="AY269" s="252" t="s">
        <v>147</v>
      </c>
    </row>
    <row r="270" s="14" customFormat="1">
      <c r="A270" s="14"/>
      <c r="B270" s="253"/>
      <c r="C270" s="254"/>
      <c r="D270" s="244" t="s">
        <v>155</v>
      </c>
      <c r="E270" s="255" t="s">
        <v>1</v>
      </c>
      <c r="F270" s="256" t="s">
        <v>361</v>
      </c>
      <c r="G270" s="254"/>
      <c r="H270" s="257">
        <v>19.300000000000001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3" t="s">
        <v>155</v>
      </c>
      <c r="AU270" s="263" t="s">
        <v>86</v>
      </c>
      <c r="AV270" s="14" t="s">
        <v>86</v>
      </c>
      <c r="AW270" s="14" t="s">
        <v>34</v>
      </c>
      <c r="AX270" s="14" t="s">
        <v>77</v>
      </c>
      <c r="AY270" s="263" t="s">
        <v>147</v>
      </c>
    </row>
    <row r="271" s="13" customFormat="1">
      <c r="A271" s="13"/>
      <c r="B271" s="242"/>
      <c r="C271" s="243"/>
      <c r="D271" s="244" t="s">
        <v>155</v>
      </c>
      <c r="E271" s="245" t="s">
        <v>1</v>
      </c>
      <c r="F271" s="246" t="s">
        <v>362</v>
      </c>
      <c r="G271" s="243"/>
      <c r="H271" s="245" t="s">
        <v>1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2" t="s">
        <v>155</v>
      </c>
      <c r="AU271" s="252" t="s">
        <v>86</v>
      </c>
      <c r="AV271" s="13" t="s">
        <v>84</v>
      </c>
      <c r="AW271" s="13" t="s">
        <v>34</v>
      </c>
      <c r="AX271" s="13" t="s">
        <v>77</v>
      </c>
      <c r="AY271" s="252" t="s">
        <v>147</v>
      </c>
    </row>
    <row r="272" s="14" customFormat="1">
      <c r="A272" s="14"/>
      <c r="B272" s="253"/>
      <c r="C272" s="254"/>
      <c r="D272" s="244" t="s">
        <v>155</v>
      </c>
      <c r="E272" s="255" t="s">
        <v>1</v>
      </c>
      <c r="F272" s="256" t="s">
        <v>363</v>
      </c>
      <c r="G272" s="254"/>
      <c r="H272" s="257">
        <v>21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3" t="s">
        <v>155</v>
      </c>
      <c r="AU272" s="263" t="s">
        <v>86</v>
      </c>
      <c r="AV272" s="14" t="s">
        <v>86</v>
      </c>
      <c r="AW272" s="14" t="s">
        <v>34</v>
      </c>
      <c r="AX272" s="14" t="s">
        <v>77</v>
      </c>
      <c r="AY272" s="263" t="s">
        <v>147</v>
      </c>
    </row>
    <row r="273" s="15" customFormat="1">
      <c r="A273" s="15"/>
      <c r="B273" s="264"/>
      <c r="C273" s="265"/>
      <c r="D273" s="244" t="s">
        <v>155</v>
      </c>
      <c r="E273" s="266" t="s">
        <v>1</v>
      </c>
      <c r="F273" s="267" t="s">
        <v>158</v>
      </c>
      <c r="G273" s="265"/>
      <c r="H273" s="268">
        <v>40.299999999999997</v>
      </c>
      <c r="I273" s="269"/>
      <c r="J273" s="265"/>
      <c r="K273" s="265"/>
      <c r="L273" s="270"/>
      <c r="M273" s="271"/>
      <c r="N273" s="272"/>
      <c r="O273" s="272"/>
      <c r="P273" s="272"/>
      <c r="Q273" s="272"/>
      <c r="R273" s="272"/>
      <c r="S273" s="272"/>
      <c r="T273" s="27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4" t="s">
        <v>155</v>
      </c>
      <c r="AU273" s="274" t="s">
        <v>86</v>
      </c>
      <c r="AV273" s="15" t="s">
        <v>153</v>
      </c>
      <c r="AW273" s="15" t="s">
        <v>34</v>
      </c>
      <c r="AX273" s="15" t="s">
        <v>84</v>
      </c>
      <c r="AY273" s="274" t="s">
        <v>147</v>
      </c>
    </row>
    <row r="274" s="2" customFormat="1" ht="16.5" customHeight="1">
      <c r="A274" s="39"/>
      <c r="B274" s="40"/>
      <c r="C274" s="228" t="s">
        <v>364</v>
      </c>
      <c r="D274" s="228" t="s">
        <v>149</v>
      </c>
      <c r="E274" s="229" t="s">
        <v>365</v>
      </c>
      <c r="F274" s="230" t="s">
        <v>366</v>
      </c>
      <c r="G274" s="231" t="s">
        <v>320</v>
      </c>
      <c r="H274" s="232">
        <v>64.439999999999998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42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0.00175</v>
      </c>
      <c r="T274" s="239">
        <f>S274*H274</f>
        <v>0.11277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237</v>
      </c>
      <c r="AT274" s="240" t="s">
        <v>149</v>
      </c>
      <c r="AU274" s="240" t="s">
        <v>86</v>
      </c>
      <c r="AY274" s="18" t="s">
        <v>147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84</v>
      </c>
      <c r="BK274" s="241">
        <f>ROUND(I274*H274,2)</f>
        <v>0</v>
      </c>
      <c r="BL274" s="18" t="s">
        <v>237</v>
      </c>
      <c r="BM274" s="240" t="s">
        <v>367</v>
      </c>
    </row>
    <row r="275" s="14" customFormat="1">
      <c r="A275" s="14"/>
      <c r="B275" s="253"/>
      <c r="C275" s="254"/>
      <c r="D275" s="244" t="s">
        <v>155</v>
      </c>
      <c r="E275" s="255" t="s">
        <v>1</v>
      </c>
      <c r="F275" s="256" t="s">
        <v>368</v>
      </c>
      <c r="G275" s="254"/>
      <c r="H275" s="257">
        <v>4.5999999999999996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3" t="s">
        <v>155</v>
      </c>
      <c r="AU275" s="263" t="s">
        <v>86</v>
      </c>
      <c r="AV275" s="14" t="s">
        <v>86</v>
      </c>
      <c r="AW275" s="14" t="s">
        <v>34</v>
      </c>
      <c r="AX275" s="14" t="s">
        <v>77</v>
      </c>
      <c r="AY275" s="263" t="s">
        <v>147</v>
      </c>
    </row>
    <row r="276" s="14" customFormat="1">
      <c r="A276" s="14"/>
      <c r="B276" s="253"/>
      <c r="C276" s="254"/>
      <c r="D276" s="244" t="s">
        <v>155</v>
      </c>
      <c r="E276" s="255" t="s">
        <v>1</v>
      </c>
      <c r="F276" s="256" t="s">
        <v>369</v>
      </c>
      <c r="G276" s="254"/>
      <c r="H276" s="257">
        <v>59.840000000000003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155</v>
      </c>
      <c r="AU276" s="263" t="s">
        <v>86</v>
      </c>
      <c r="AV276" s="14" t="s">
        <v>86</v>
      </c>
      <c r="AW276" s="14" t="s">
        <v>34</v>
      </c>
      <c r="AX276" s="14" t="s">
        <v>77</v>
      </c>
      <c r="AY276" s="263" t="s">
        <v>147</v>
      </c>
    </row>
    <row r="277" s="15" customFormat="1">
      <c r="A277" s="15"/>
      <c r="B277" s="264"/>
      <c r="C277" s="265"/>
      <c r="D277" s="244" t="s">
        <v>155</v>
      </c>
      <c r="E277" s="266" t="s">
        <v>1</v>
      </c>
      <c r="F277" s="267" t="s">
        <v>158</v>
      </c>
      <c r="G277" s="265"/>
      <c r="H277" s="268">
        <v>64.439999999999998</v>
      </c>
      <c r="I277" s="269"/>
      <c r="J277" s="265"/>
      <c r="K277" s="265"/>
      <c r="L277" s="270"/>
      <c r="M277" s="271"/>
      <c r="N277" s="272"/>
      <c r="O277" s="272"/>
      <c r="P277" s="272"/>
      <c r="Q277" s="272"/>
      <c r="R277" s="272"/>
      <c r="S277" s="272"/>
      <c r="T277" s="27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4" t="s">
        <v>155</v>
      </c>
      <c r="AU277" s="274" t="s">
        <v>86</v>
      </c>
      <c r="AV277" s="15" t="s">
        <v>153</v>
      </c>
      <c r="AW277" s="15" t="s">
        <v>34</v>
      </c>
      <c r="AX277" s="15" t="s">
        <v>84</v>
      </c>
      <c r="AY277" s="274" t="s">
        <v>147</v>
      </c>
    </row>
    <row r="278" s="2" customFormat="1" ht="24.15" customHeight="1">
      <c r="A278" s="39"/>
      <c r="B278" s="40"/>
      <c r="C278" s="228" t="s">
        <v>370</v>
      </c>
      <c r="D278" s="228" t="s">
        <v>149</v>
      </c>
      <c r="E278" s="229" t="s">
        <v>371</v>
      </c>
      <c r="F278" s="230" t="s">
        <v>372</v>
      </c>
      <c r="G278" s="231" t="s">
        <v>373</v>
      </c>
      <c r="H278" s="232">
        <v>3</v>
      </c>
      <c r="I278" s="233"/>
      <c r="J278" s="234">
        <f>ROUND(I278*H278,2)</f>
        <v>0</v>
      </c>
      <c r="K278" s="235"/>
      <c r="L278" s="45"/>
      <c r="M278" s="236" t="s">
        <v>1</v>
      </c>
      <c r="N278" s="237" t="s">
        <v>42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0.0018799999999999999</v>
      </c>
      <c r="T278" s="239">
        <f>S278*H278</f>
        <v>0.00564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237</v>
      </c>
      <c r="AT278" s="240" t="s">
        <v>149</v>
      </c>
      <c r="AU278" s="240" t="s">
        <v>86</v>
      </c>
      <c r="AY278" s="18" t="s">
        <v>147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84</v>
      </c>
      <c r="BK278" s="241">
        <f>ROUND(I278*H278,2)</f>
        <v>0</v>
      </c>
      <c r="BL278" s="18" t="s">
        <v>237</v>
      </c>
      <c r="BM278" s="240" t="s">
        <v>374</v>
      </c>
    </row>
    <row r="279" s="14" customFormat="1">
      <c r="A279" s="14"/>
      <c r="B279" s="253"/>
      <c r="C279" s="254"/>
      <c r="D279" s="244" t="s">
        <v>155</v>
      </c>
      <c r="E279" s="255" t="s">
        <v>1</v>
      </c>
      <c r="F279" s="256" t="s">
        <v>375</v>
      </c>
      <c r="G279" s="254"/>
      <c r="H279" s="257">
        <v>3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155</v>
      </c>
      <c r="AU279" s="263" t="s">
        <v>86</v>
      </c>
      <c r="AV279" s="14" t="s">
        <v>86</v>
      </c>
      <c r="AW279" s="14" t="s">
        <v>34</v>
      </c>
      <c r="AX279" s="14" t="s">
        <v>77</v>
      </c>
      <c r="AY279" s="263" t="s">
        <v>147</v>
      </c>
    </row>
    <row r="280" s="15" customFormat="1">
      <c r="A280" s="15"/>
      <c r="B280" s="264"/>
      <c r="C280" s="265"/>
      <c r="D280" s="244" t="s">
        <v>155</v>
      </c>
      <c r="E280" s="266" t="s">
        <v>1</v>
      </c>
      <c r="F280" s="267" t="s">
        <v>158</v>
      </c>
      <c r="G280" s="265"/>
      <c r="H280" s="268">
        <v>3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4" t="s">
        <v>155</v>
      </c>
      <c r="AU280" s="274" t="s">
        <v>86</v>
      </c>
      <c r="AV280" s="15" t="s">
        <v>153</v>
      </c>
      <c r="AW280" s="15" t="s">
        <v>34</v>
      </c>
      <c r="AX280" s="15" t="s">
        <v>84</v>
      </c>
      <c r="AY280" s="274" t="s">
        <v>147</v>
      </c>
    </row>
    <row r="281" s="2" customFormat="1" ht="16.5" customHeight="1">
      <c r="A281" s="39"/>
      <c r="B281" s="40"/>
      <c r="C281" s="228" t="s">
        <v>376</v>
      </c>
      <c r="D281" s="228" t="s">
        <v>149</v>
      </c>
      <c r="E281" s="229" t="s">
        <v>377</v>
      </c>
      <c r="F281" s="230" t="s">
        <v>378</v>
      </c>
      <c r="G281" s="231" t="s">
        <v>320</v>
      </c>
      <c r="H281" s="232">
        <v>35.600000000000001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42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0.0025999999999999999</v>
      </c>
      <c r="T281" s="239">
        <f>S281*H281</f>
        <v>0.092560000000000003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237</v>
      </c>
      <c r="AT281" s="240" t="s">
        <v>149</v>
      </c>
      <c r="AU281" s="240" t="s">
        <v>86</v>
      </c>
      <c r="AY281" s="18" t="s">
        <v>147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84</v>
      </c>
      <c r="BK281" s="241">
        <f>ROUND(I281*H281,2)</f>
        <v>0</v>
      </c>
      <c r="BL281" s="18" t="s">
        <v>237</v>
      </c>
      <c r="BM281" s="240" t="s">
        <v>379</v>
      </c>
    </row>
    <row r="282" s="13" customFormat="1">
      <c r="A282" s="13"/>
      <c r="B282" s="242"/>
      <c r="C282" s="243"/>
      <c r="D282" s="244" t="s">
        <v>155</v>
      </c>
      <c r="E282" s="245" t="s">
        <v>1</v>
      </c>
      <c r="F282" s="246" t="s">
        <v>380</v>
      </c>
      <c r="G282" s="243"/>
      <c r="H282" s="245" t="s">
        <v>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155</v>
      </c>
      <c r="AU282" s="252" t="s">
        <v>86</v>
      </c>
      <c r="AV282" s="13" t="s">
        <v>84</v>
      </c>
      <c r="AW282" s="13" t="s">
        <v>34</v>
      </c>
      <c r="AX282" s="13" t="s">
        <v>77</v>
      </c>
      <c r="AY282" s="252" t="s">
        <v>147</v>
      </c>
    </row>
    <row r="283" s="14" customFormat="1">
      <c r="A283" s="14"/>
      <c r="B283" s="253"/>
      <c r="C283" s="254"/>
      <c r="D283" s="244" t="s">
        <v>155</v>
      </c>
      <c r="E283" s="255" t="s">
        <v>1</v>
      </c>
      <c r="F283" s="256" t="s">
        <v>381</v>
      </c>
      <c r="G283" s="254"/>
      <c r="H283" s="257">
        <v>35.600000000000001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155</v>
      </c>
      <c r="AU283" s="263" t="s">
        <v>86</v>
      </c>
      <c r="AV283" s="14" t="s">
        <v>86</v>
      </c>
      <c r="AW283" s="14" t="s">
        <v>34</v>
      </c>
      <c r="AX283" s="14" t="s">
        <v>77</v>
      </c>
      <c r="AY283" s="263" t="s">
        <v>147</v>
      </c>
    </row>
    <row r="284" s="15" customFormat="1">
      <c r="A284" s="15"/>
      <c r="B284" s="264"/>
      <c r="C284" s="265"/>
      <c r="D284" s="244" t="s">
        <v>155</v>
      </c>
      <c r="E284" s="266" t="s">
        <v>1</v>
      </c>
      <c r="F284" s="267" t="s">
        <v>158</v>
      </c>
      <c r="G284" s="265"/>
      <c r="H284" s="268">
        <v>35.600000000000001</v>
      </c>
      <c r="I284" s="269"/>
      <c r="J284" s="265"/>
      <c r="K284" s="265"/>
      <c r="L284" s="270"/>
      <c r="M284" s="271"/>
      <c r="N284" s="272"/>
      <c r="O284" s="272"/>
      <c r="P284" s="272"/>
      <c r="Q284" s="272"/>
      <c r="R284" s="272"/>
      <c r="S284" s="272"/>
      <c r="T284" s="27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4" t="s">
        <v>155</v>
      </c>
      <c r="AU284" s="274" t="s">
        <v>86</v>
      </c>
      <c r="AV284" s="15" t="s">
        <v>153</v>
      </c>
      <c r="AW284" s="15" t="s">
        <v>34</v>
      </c>
      <c r="AX284" s="15" t="s">
        <v>84</v>
      </c>
      <c r="AY284" s="274" t="s">
        <v>147</v>
      </c>
    </row>
    <row r="285" s="2" customFormat="1" ht="16.5" customHeight="1">
      <c r="A285" s="39"/>
      <c r="B285" s="40"/>
      <c r="C285" s="228" t="s">
        <v>382</v>
      </c>
      <c r="D285" s="228" t="s">
        <v>149</v>
      </c>
      <c r="E285" s="229" t="s">
        <v>383</v>
      </c>
      <c r="F285" s="230" t="s">
        <v>384</v>
      </c>
      <c r="G285" s="231" t="s">
        <v>373</v>
      </c>
      <c r="H285" s="232">
        <v>36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42</v>
      </c>
      <c r="O285" s="92"/>
      <c r="P285" s="238">
        <f>O285*H285</f>
        <v>0</v>
      </c>
      <c r="Q285" s="238">
        <v>0</v>
      </c>
      <c r="R285" s="238">
        <f>Q285*H285</f>
        <v>0</v>
      </c>
      <c r="S285" s="238">
        <v>0.0094000000000000004</v>
      </c>
      <c r="T285" s="239">
        <f>S285*H285</f>
        <v>0.33840000000000003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237</v>
      </c>
      <c r="AT285" s="240" t="s">
        <v>149</v>
      </c>
      <c r="AU285" s="240" t="s">
        <v>86</v>
      </c>
      <c r="AY285" s="18" t="s">
        <v>147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84</v>
      </c>
      <c r="BK285" s="241">
        <f>ROUND(I285*H285,2)</f>
        <v>0</v>
      </c>
      <c r="BL285" s="18" t="s">
        <v>237</v>
      </c>
      <c r="BM285" s="240" t="s">
        <v>385</v>
      </c>
    </row>
    <row r="286" s="14" customFormat="1">
      <c r="A286" s="14"/>
      <c r="B286" s="253"/>
      <c r="C286" s="254"/>
      <c r="D286" s="244" t="s">
        <v>155</v>
      </c>
      <c r="E286" s="255" t="s">
        <v>1</v>
      </c>
      <c r="F286" s="256" t="s">
        <v>364</v>
      </c>
      <c r="G286" s="254"/>
      <c r="H286" s="257">
        <v>36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3" t="s">
        <v>155</v>
      </c>
      <c r="AU286" s="263" t="s">
        <v>86</v>
      </c>
      <c r="AV286" s="14" t="s">
        <v>86</v>
      </c>
      <c r="AW286" s="14" t="s">
        <v>34</v>
      </c>
      <c r="AX286" s="14" t="s">
        <v>77</v>
      </c>
      <c r="AY286" s="263" t="s">
        <v>147</v>
      </c>
    </row>
    <row r="287" s="15" customFormat="1">
      <c r="A287" s="15"/>
      <c r="B287" s="264"/>
      <c r="C287" s="265"/>
      <c r="D287" s="244" t="s">
        <v>155</v>
      </c>
      <c r="E287" s="266" t="s">
        <v>1</v>
      </c>
      <c r="F287" s="267" t="s">
        <v>158</v>
      </c>
      <c r="G287" s="265"/>
      <c r="H287" s="268">
        <v>36</v>
      </c>
      <c r="I287" s="269"/>
      <c r="J287" s="265"/>
      <c r="K287" s="265"/>
      <c r="L287" s="270"/>
      <c r="M287" s="271"/>
      <c r="N287" s="272"/>
      <c r="O287" s="272"/>
      <c r="P287" s="272"/>
      <c r="Q287" s="272"/>
      <c r="R287" s="272"/>
      <c r="S287" s="272"/>
      <c r="T287" s="27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4" t="s">
        <v>155</v>
      </c>
      <c r="AU287" s="274" t="s">
        <v>86</v>
      </c>
      <c r="AV287" s="15" t="s">
        <v>153</v>
      </c>
      <c r="AW287" s="15" t="s">
        <v>34</v>
      </c>
      <c r="AX287" s="15" t="s">
        <v>84</v>
      </c>
      <c r="AY287" s="274" t="s">
        <v>147</v>
      </c>
    </row>
    <row r="288" s="2" customFormat="1" ht="16.5" customHeight="1">
      <c r="A288" s="39"/>
      <c r="B288" s="40"/>
      <c r="C288" s="228" t="s">
        <v>386</v>
      </c>
      <c r="D288" s="228" t="s">
        <v>149</v>
      </c>
      <c r="E288" s="229" t="s">
        <v>387</v>
      </c>
      <c r="F288" s="230" t="s">
        <v>388</v>
      </c>
      <c r="G288" s="231" t="s">
        <v>320</v>
      </c>
      <c r="H288" s="232">
        <v>27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42</v>
      </c>
      <c r="O288" s="92"/>
      <c r="P288" s="238">
        <f>O288*H288</f>
        <v>0</v>
      </c>
      <c r="Q288" s="238">
        <v>0</v>
      </c>
      <c r="R288" s="238">
        <f>Q288*H288</f>
        <v>0</v>
      </c>
      <c r="S288" s="238">
        <v>0.0039399999999999999</v>
      </c>
      <c r="T288" s="239">
        <f>S288*H288</f>
        <v>0.10638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237</v>
      </c>
      <c r="AT288" s="240" t="s">
        <v>149</v>
      </c>
      <c r="AU288" s="240" t="s">
        <v>86</v>
      </c>
      <c r="AY288" s="18" t="s">
        <v>147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84</v>
      </c>
      <c r="BK288" s="241">
        <f>ROUND(I288*H288,2)</f>
        <v>0</v>
      </c>
      <c r="BL288" s="18" t="s">
        <v>237</v>
      </c>
      <c r="BM288" s="240" t="s">
        <v>389</v>
      </c>
    </row>
    <row r="289" s="13" customFormat="1">
      <c r="A289" s="13"/>
      <c r="B289" s="242"/>
      <c r="C289" s="243"/>
      <c r="D289" s="244" t="s">
        <v>155</v>
      </c>
      <c r="E289" s="245" t="s">
        <v>1</v>
      </c>
      <c r="F289" s="246" t="s">
        <v>380</v>
      </c>
      <c r="G289" s="243"/>
      <c r="H289" s="245" t="s">
        <v>1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2" t="s">
        <v>155</v>
      </c>
      <c r="AU289" s="252" t="s">
        <v>86</v>
      </c>
      <c r="AV289" s="13" t="s">
        <v>84</v>
      </c>
      <c r="AW289" s="13" t="s">
        <v>34</v>
      </c>
      <c r="AX289" s="13" t="s">
        <v>77</v>
      </c>
      <c r="AY289" s="252" t="s">
        <v>147</v>
      </c>
    </row>
    <row r="290" s="14" customFormat="1">
      <c r="A290" s="14"/>
      <c r="B290" s="253"/>
      <c r="C290" s="254"/>
      <c r="D290" s="244" t="s">
        <v>155</v>
      </c>
      <c r="E290" s="255" t="s">
        <v>1</v>
      </c>
      <c r="F290" s="256" t="s">
        <v>390</v>
      </c>
      <c r="G290" s="254"/>
      <c r="H290" s="257">
        <v>8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155</v>
      </c>
      <c r="AU290" s="263" t="s">
        <v>86</v>
      </c>
      <c r="AV290" s="14" t="s">
        <v>86</v>
      </c>
      <c r="AW290" s="14" t="s">
        <v>34</v>
      </c>
      <c r="AX290" s="14" t="s">
        <v>77</v>
      </c>
      <c r="AY290" s="263" t="s">
        <v>147</v>
      </c>
    </row>
    <row r="291" s="14" customFormat="1">
      <c r="A291" s="14"/>
      <c r="B291" s="253"/>
      <c r="C291" s="254"/>
      <c r="D291" s="244" t="s">
        <v>155</v>
      </c>
      <c r="E291" s="255" t="s">
        <v>1</v>
      </c>
      <c r="F291" s="256" t="s">
        <v>391</v>
      </c>
      <c r="G291" s="254"/>
      <c r="H291" s="257">
        <v>19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155</v>
      </c>
      <c r="AU291" s="263" t="s">
        <v>86</v>
      </c>
      <c r="AV291" s="14" t="s">
        <v>86</v>
      </c>
      <c r="AW291" s="14" t="s">
        <v>34</v>
      </c>
      <c r="AX291" s="14" t="s">
        <v>77</v>
      </c>
      <c r="AY291" s="263" t="s">
        <v>147</v>
      </c>
    </row>
    <row r="292" s="15" customFormat="1">
      <c r="A292" s="15"/>
      <c r="B292" s="264"/>
      <c r="C292" s="265"/>
      <c r="D292" s="244" t="s">
        <v>155</v>
      </c>
      <c r="E292" s="266" t="s">
        <v>1</v>
      </c>
      <c r="F292" s="267" t="s">
        <v>158</v>
      </c>
      <c r="G292" s="265"/>
      <c r="H292" s="268">
        <v>27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4" t="s">
        <v>155</v>
      </c>
      <c r="AU292" s="274" t="s">
        <v>86</v>
      </c>
      <c r="AV292" s="15" t="s">
        <v>153</v>
      </c>
      <c r="AW292" s="15" t="s">
        <v>34</v>
      </c>
      <c r="AX292" s="15" t="s">
        <v>84</v>
      </c>
      <c r="AY292" s="274" t="s">
        <v>147</v>
      </c>
    </row>
    <row r="293" s="12" customFormat="1" ht="22.8" customHeight="1">
      <c r="A293" s="12"/>
      <c r="B293" s="212"/>
      <c r="C293" s="213"/>
      <c r="D293" s="214" t="s">
        <v>76</v>
      </c>
      <c r="E293" s="226" t="s">
        <v>392</v>
      </c>
      <c r="F293" s="226" t="s">
        <v>393</v>
      </c>
      <c r="G293" s="213"/>
      <c r="H293" s="213"/>
      <c r="I293" s="216"/>
      <c r="J293" s="227">
        <f>BK293</f>
        <v>0</v>
      </c>
      <c r="K293" s="213"/>
      <c r="L293" s="218"/>
      <c r="M293" s="219"/>
      <c r="N293" s="220"/>
      <c r="O293" s="220"/>
      <c r="P293" s="221">
        <f>SUM(P294:P303)</f>
        <v>0</v>
      </c>
      <c r="Q293" s="220"/>
      <c r="R293" s="221">
        <f>SUM(R294:R303)</f>
        <v>0</v>
      </c>
      <c r="S293" s="220"/>
      <c r="T293" s="222">
        <f>SUM(T294:T303)</f>
        <v>2.52928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3" t="s">
        <v>86</v>
      </c>
      <c r="AT293" s="224" t="s">
        <v>76</v>
      </c>
      <c r="AU293" s="224" t="s">
        <v>84</v>
      </c>
      <c r="AY293" s="223" t="s">
        <v>147</v>
      </c>
      <c r="BK293" s="225">
        <f>SUM(BK294:BK303)</f>
        <v>0</v>
      </c>
    </row>
    <row r="294" s="2" customFormat="1" ht="16.5" customHeight="1">
      <c r="A294" s="39"/>
      <c r="B294" s="40"/>
      <c r="C294" s="228" t="s">
        <v>394</v>
      </c>
      <c r="D294" s="228" t="s">
        <v>149</v>
      </c>
      <c r="E294" s="229" t="s">
        <v>395</v>
      </c>
      <c r="F294" s="230" t="s">
        <v>396</v>
      </c>
      <c r="G294" s="231" t="s">
        <v>152</v>
      </c>
      <c r="H294" s="232">
        <v>266.24000000000001</v>
      </c>
      <c r="I294" s="233"/>
      <c r="J294" s="234">
        <f>ROUND(I294*H294,2)</f>
        <v>0</v>
      </c>
      <c r="K294" s="235"/>
      <c r="L294" s="45"/>
      <c r="M294" s="236" t="s">
        <v>1</v>
      </c>
      <c r="N294" s="237" t="s">
        <v>42</v>
      </c>
      <c r="O294" s="92"/>
      <c r="P294" s="238">
        <f>O294*H294</f>
        <v>0</v>
      </c>
      <c r="Q294" s="238">
        <v>0</v>
      </c>
      <c r="R294" s="238">
        <f>Q294*H294</f>
        <v>0</v>
      </c>
      <c r="S294" s="238">
        <v>0.0094999999999999998</v>
      </c>
      <c r="T294" s="239">
        <f>S294*H294</f>
        <v>2.52928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237</v>
      </c>
      <c r="AT294" s="240" t="s">
        <v>149</v>
      </c>
      <c r="AU294" s="240" t="s">
        <v>86</v>
      </c>
      <c r="AY294" s="18" t="s">
        <v>147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84</v>
      </c>
      <c r="BK294" s="241">
        <f>ROUND(I294*H294,2)</f>
        <v>0</v>
      </c>
      <c r="BL294" s="18" t="s">
        <v>237</v>
      </c>
      <c r="BM294" s="240" t="s">
        <v>397</v>
      </c>
    </row>
    <row r="295" s="13" customFormat="1">
      <c r="A295" s="13"/>
      <c r="B295" s="242"/>
      <c r="C295" s="243"/>
      <c r="D295" s="244" t="s">
        <v>155</v>
      </c>
      <c r="E295" s="245" t="s">
        <v>1</v>
      </c>
      <c r="F295" s="246" t="s">
        <v>398</v>
      </c>
      <c r="G295" s="243"/>
      <c r="H295" s="245" t="s">
        <v>1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155</v>
      </c>
      <c r="AU295" s="252" t="s">
        <v>86</v>
      </c>
      <c r="AV295" s="13" t="s">
        <v>84</v>
      </c>
      <c r="AW295" s="13" t="s">
        <v>34</v>
      </c>
      <c r="AX295" s="13" t="s">
        <v>77</v>
      </c>
      <c r="AY295" s="252" t="s">
        <v>147</v>
      </c>
    </row>
    <row r="296" s="14" customFormat="1">
      <c r="A296" s="14"/>
      <c r="B296" s="253"/>
      <c r="C296" s="254"/>
      <c r="D296" s="244" t="s">
        <v>155</v>
      </c>
      <c r="E296" s="255" t="s">
        <v>1</v>
      </c>
      <c r="F296" s="256" t="s">
        <v>399</v>
      </c>
      <c r="G296" s="254"/>
      <c r="H296" s="257">
        <v>2.7599999999999998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155</v>
      </c>
      <c r="AU296" s="263" t="s">
        <v>86</v>
      </c>
      <c r="AV296" s="14" t="s">
        <v>86</v>
      </c>
      <c r="AW296" s="14" t="s">
        <v>34</v>
      </c>
      <c r="AX296" s="14" t="s">
        <v>77</v>
      </c>
      <c r="AY296" s="263" t="s">
        <v>147</v>
      </c>
    </row>
    <row r="297" s="13" customFormat="1">
      <c r="A297" s="13"/>
      <c r="B297" s="242"/>
      <c r="C297" s="243"/>
      <c r="D297" s="244" t="s">
        <v>155</v>
      </c>
      <c r="E297" s="245" t="s">
        <v>1</v>
      </c>
      <c r="F297" s="246" t="s">
        <v>305</v>
      </c>
      <c r="G297" s="243"/>
      <c r="H297" s="245" t="s">
        <v>1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2" t="s">
        <v>155</v>
      </c>
      <c r="AU297" s="252" t="s">
        <v>86</v>
      </c>
      <c r="AV297" s="13" t="s">
        <v>84</v>
      </c>
      <c r="AW297" s="13" t="s">
        <v>34</v>
      </c>
      <c r="AX297" s="13" t="s">
        <v>77</v>
      </c>
      <c r="AY297" s="252" t="s">
        <v>147</v>
      </c>
    </row>
    <row r="298" s="14" customFormat="1">
      <c r="A298" s="14"/>
      <c r="B298" s="253"/>
      <c r="C298" s="254"/>
      <c r="D298" s="244" t="s">
        <v>155</v>
      </c>
      <c r="E298" s="255" t="s">
        <v>1</v>
      </c>
      <c r="F298" s="256" t="s">
        <v>400</v>
      </c>
      <c r="G298" s="254"/>
      <c r="H298" s="257">
        <v>113.09999999999999</v>
      </c>
      <c r="I298" s="258"/>
      <c r="J298" s="254"/>
      <c r="K298" s="254"/>
      <c r="L298" s="259"/>
      <c r="M298" s="260"/>
      <c r="N298" s="261"/>
      <c r="O298" s="261"/>
      <c r="P298" s="261"/>
      <c r="Q298" s="261"/>
      <c r="R298" s="261"/>
      <c r="S298" s="261"/>
      <c r="T298" s="26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3" t="s">
        <v>155</v>
      </c>
      <c r="AU298" s="263" t="s">
        <v>86</v>
      </c>
      <c r="AV298" s="14" t="s">
        <v>86</v>
      </c>
      <c r="AW298" s="14" t="s">
        <v>34</v>
      </c>
      <c r="AX298" s="14" t="s">
        <v>77</v>
      </c>
      <c r="AY298" s="263" t="s">
        <v>147</v>
      </c>
    </row>
    <row r="299" s="14" customFormat="1">
      <c r="A299" s="14"/>
      <c r="B299" s="253"/>
      <c r="C299" s="254"/>
      <c r="D299" s="244" t="s">
        <v>155</v>
      </c>
      <c r="E299" s="255" t="s">
        <v>1</v>
      </c>
      <c r="F299" s="256" t="s">
        <v>401</v>
      </c>
      <c r="G299" s="254"/>
      <c r="H299" s="257">
        <v>150.38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3" t="s">
        <v>155</v>
      </c>
      <c r="AU299" s="263" t="s">
        <v>86</v>
      </c>
      <c r="AV299" s="14" t="s">
        <v>86</v>
      </c>
      <c r="AW299" s="14" t="s">
        <v>34</v>
      </c>
      <c r="AX299" s="14" t="s">
        <v>77</v>
      </c>
      <c r="AY299" s="263" t="s">
        <v>147</v>
      </c>
    </row>
    <row r="300" s="15" customFormat="1">
      <c r="A300" s="15"/>
      <c r="B300" s="264"/>
      <c r="C300" s="265"/>
      <c r="D300" s="244" t="s">
        <v>155</v>
      </c>
      <c r="E300" s="266" t="s">
        <v>1</v>
      </c>
      <c r="F300" s="267" t="s">
        <v>158</v>
      </c>
      <c r="G300" s="265"/>
      <c r="H300" s="268">
        <v>266.24000000000001</v>
      </c>
      <c r="I300" s="269"/>
      <c r="J300" s="265"/>
      <c r="K300" s="265"/>
      <c r="L300" s="270"/>
      <c r="M300" s="271"/>
      <c r="N300" s="272"/>
      <c r="O300" s="272"/>
      <c r="P300" s="272"/>
      <c r="Q300" s="272"/>
      <c r="R300" s="272"/>
      <c r="S300" s="272"/>
      <c r="T300" s="27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4" t="s">
        <v>155</v>
      </c>
      <c r="AU300" s="274" t="s">
        <v>86</v>
      </c>
      <c r="AV300" s="15" t="s">
        <v>153</v>
      </c>
      <c r="AW300" s="15" t="s">
        <v>34</v>
      </c>
      <c r="AX300" s="15" t="s">
        <v>84</v>
      </c>
      <c r="AY300" s="274" t="s">
        <v>147</v>
      </c>
    </row>
    <row r="301" s="2" customFormat="1" ht="16.5" customHeight="1">
      <c r="A301" s="39"/>
      <c r="B301" s="40"/>
      <c r="C301" s="228" t="s">
        <v>402</v>
      </c>
      <c r="D301" s="228" t="s">
        <v>149</v>
      </c>
      <c r="E301" s="229" t="s">
        <v>403</v>
      </c>
      <c r="F301" s="230" t="s">
        <v>404</v>
      </c>
      <c r="G301" s="231" t="s">
        <v>320</v>
      </c>
      <c r="H301" s="232">
        <v>17.399999999999999</v>
      </c>
      <c r="I301" s="233"/>
      <c r="J301" s="234">
        <f>ROUND(I301*H301,2)</f>
        <v>0</v>
      </c>
      <c r="K301" s="235"/>
      <c r="L301" s="45"/>
      <c r="M301" s="236" t="s">
        <v>1</v>
      </c>
      <c r="N301" s="237" t="s">
        <v>42</v>
      </c>
      <c r="O301" s="92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237</v>
      </c>
      <c r="AT301" s="240" t="s">
        <v>149</v>
      </c>
      <c r="AU301" s="240" t="s">
        <v>86</v>
      </c>
      <c r="AY301" s="18" t="s">
        <v>147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84</v>
      </c>
      <c r="BK301" s="241">
        <f>ROUND(I301*H301,2)</f>
        <v>0</v>
      </c>
      <c r="BL301" s="18" t="s">
        <v>237</v>
      </c>
      <c r="BM301" s="240" t="s">
        <v>405</v>
      </c>
    </row>
    <row r="302" s="14" customFormat="1">
      <c r="A302" s="14"/>
      <c r="B302" s="253"/>
      <c r="C302" s="254"/>
      <c r="D302" s="244" t="s">
        <v>155</v>
      </c>
      <c r="E302" s="255" t="s">
        <v>1</v>
      </c>
      <c r="F302" s="256" t="s">
        <v>406</v>
      </c>
      <c r="G302" s="254"/>
      <c r="H302" s="257">
        <v>17.399999999999999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155</v>
      </c>
      <c r="AU302" s="263" t="s">
        <v>86</v>
      </c>
      <c r="AV302" s="14" t="s">
        <v>86</v>
      </c>
      <c r="AW302" s="14" t="s">
        <v>34</v>
      </c>
      <c r="AX302" s="14" t="s">
        <v>77</v>
      </c>
      <c r="AY302" s="263" t="s">
        <v>147</v>
      </c>
    </row>
    <row r="303" s="15" customFormat="1">
      <c r="A303" s="15"/>
      <c r="B303" s="264"/>
      <c r="C303" s="265"/>
      <c r="D303" s="244" t="s">
        <v>155</v>
      </c>
      <c r="E303" s="266" t="s">
        <v>1</v>
      </c>
      <c r="F303" s="267" t="s">
        <v>158</v>
      </c>
      <c r="G303" s="265"/>
      <c r="H303" s="268">
        <v>17.399999999999999</v>
      </c>
      <c r="I303" s="269"/>
      <c r="J303" s="265"/>
      <c r="K303" s="265"/>
      <c r="L303" s="270"/>
      <c r="M303" s="271"/>
      <c r="N303" s="272"/>
      <c r="O303" s="272"/>
      <c r="P303" s="272"/>
      <c r="Q303" s="272"/>
      <c r="R303" s="272"/>
      <c r="S303" s="272"/>
      <c r="T303" s="27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4" t="s">
        <v>155</v>
      </c>
      <c r="AU303" s="274" t="s">
        <v>86</v>
      </c>
      <c r="AV303" s="15" t="s">
        <v>153</v>
      </c>
      <c r="AW303" s="15" t="s">
        <v>34</v>
      </c>
      <c r="AX303" s="15" t="s">
        <v>84</v>
      </c>
      <c r="AY303" s="274" t="s">
        <v>147</v>
      </c>
    </row>
    <row r="304" s="12" customFormat="1" ht="22.8" customHeight="1">
      <c r="A304" s="12"/>
      <c r="B304" s="212"/>
      <c r="C304" s="213"/>
      <c r="D304" s="214" t="s">
        <v>76</v>
      </c>
      <c r="E304" s="226" t="s">
        <v>407</v>
      </c>
      <c r="F304" s="226" t="s">
        <v>408</v>
      </c>
      <c r="G304" s="213"/>
      <c r="H304" s="213"/>
      <c r="I304" s="216"/>
      <c r="J304" s="227">
        <f>BK304</f>
        <v>0</v>
      </c>
      <c r="K304" s="213"/>
      <c r="L304" s="218"/>
      <c r="M304" s="219"/>
      <c r="N304" s="220"/>
      <c r="O304" s="220"/>
      <c r="P304" s="221">
        <f>SUM(P305:P343)</f>
        <v>0</v>
      </c>
      <c r="Q304" s="220"/>
      <c r="R304" s="221">
        <f>SUM(R305:R343)</f>
        <v>0</v>
      </c>
      <c r="S304" s="220"/>
      <c r="T304" s="222">
        <f>SUM(T305:T343)</f>
        <v>3.2444711000000002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3" t="s">
        <v>86</v>
      </c>
      <c r="AT304" s="224" t="s">
        <v>76</v>
      </c>
      <c r="AU304" s="224" t="s">
        <v>84</v>
      </c>
      <c r="AY304" s="223" t="s">
        <v>147</v>
      </c>
      <c r="BK304" s="225">
        <f>SUM(BK305:BK343)</f>
        <v>0</v>
      </c>
    </row>
    <row r="305" s="2" customFormat="1" ht="16.5" customHeight="1">
      <c r="A305" s="39"/>
      <c r="B305" s="40"/>
      <c r="C305" s="228" t="s">
        <v>409</v>
      </c>
      <c r="D305" s="228" t="s">
        <v>149</v>
      </c>
      <c r="E305" s="229" t="s">
        <v>410</v>
      </c>
      <c r="F305" s="230" t="s">
        <v>411</v>
      </c>
      <c r="G305" s="231" t="s">
        <v>152</v>
      </c>
      <c r="H305" s="232">
        <v>128.09999999999999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42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0.01098</v>
      </c>
      <c r="T305" s="239">
        <f>S305*H305</f>
        <v>1.4065380000000001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237</v>
      </c>
      <c r="AT305" s="240" t="s">
        <v>149</v>
      </c>
      <c r="AU305" s="240" t="s">
        <v>86</v>
      </c>
      <c r="AY305" s="18" t="s">
        <v>147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84</v>
      </c>
      <c r="BK305" s="241">
        <f>ROUND(I305*H305,2)</f>
        <v>0</v>
      </c>
      <c r="BL305" s="18" t="s">
        <v>237</v>
      </c>
      <c r="BM305" s="240" t="s">
        <v>412</v>
      </c>
    </row>
    <row r="306" s="13" customFormat="1">
      <c r="A306" s="13"/>
      <c r="B306" s="242"/>
      <c r="C306" s="243"/>
      <c r="D306" s="244" t="s">
        <v>155</v>
      </c>
      <c r="E306" s="245" t="s">
        <v>1</v>
      </c>
      <c r="F306" s="246" t="s">
        <v>413</v>
      </c>
      <c r="G306" s="243"/>
      <c r="H306" s="245" t="s">
        <v>1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155</v>
      </c>
      <c r="AU306" s="252" t="s">
        <v>86</v>
      </c>
      <c r="AV306" s="13" t="s">
        <v>84</v>
      </c>
      <c r="AW306" s="13" t="s">
        <v>34</v>
      </c>
      <c r="AX306" s="13" t="s">
        <v>77</v>
      </c>
      <c r="AY306" s="252" t="s">
        <v>147</v>
      </c>
    </row>
    <row r="307" s="13" customFormat="1">
      <c r="A307" s="13"/>
      <c r="B307" s="242"/>
      <c r="C307" s="243"/>
      <c r="D307" s="244" t="s">
        <v>155</v>
      </c>
      <c r="E307" s="245" t="s">
        <v>1</v>
      </c>
      <c r="F307" s="246" t="s">
        <v>329</v>
      </c>
      <c r="G307" s="243"/>
      <c r="H307" s="245" t="s">
        <v>1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2" t="s">
        <v>155</v>
      </c>
      <c r="AU307" s="252" t="s">
        <v>86</v>
      </c>
      <c r="AV307" s="13" t="s">
        <v>84</v>
      </c>
      <c r="AW307" s="13" t="s">
        <v>34</v>
      </c>
      <c r="AX307" s="13" t="s">
        <v>77</v>
      </c>
      <c r="AY307" s="252" t="s">
        <v>147</v>
      </c>
    </row>
    <row r="308" s="13" customFormat="1">
      <c r="A308" s="13"/>
      <c r="B308" s="242"/>
      <c r="C308" s="243"/>
      <c r="D308" s="244" t="s">
        <v>155</v>
      </c>
      <c r="E308" s="245" t="s">
        <v>1</v>
      </c>
      <c r="F308" s="246" t="s">
        <v>414</v>
      </c>
      <c r="G308" s="243"/>
      <c r="H308" s="245" t="s">
        <v>1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2" t="s">
        <v>155</v>
      </c>
      <c r="AU308" s="252" t="s">
        <v>86</v>
      </c>
      <c r="AV308" s="13" t="s">
        <v>84</v>
      </c>
      <c r="AW308" s="13" t="s">
        <v>34</v>
      </c>
      <c r="AX308" s="13" t="s">
        <v>77</v>
      </c>
      <c r="AY308" s="252" t="s">
        <v>147</v>
      </c>
    </row>
    <row r="309" s="14" customFormat="1">
      <c r="A309" s="14"/>
      <c r="B309" s="253"/>
      <c r="C309" s="254"/>
      <c r="D309" s="244" t="s">
        <v>155</v>
      </c>
      <c r="E309" s="255" t="s">
        <v>1</v>
      </c>
      <c r="F309" s="256" t="s">
        <v>415</v>
      </c>
      <c r="G309" s="254"/>
      <c r="H309" s="257">
        <v>49.899999999999999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155</v>
      </c>
      <c r="AU309" s="263" t="s">
        <v>86</v>
      </c>
      <c r="AV309" s="14" t="s">
        <v>86</v>
      </c>
      <c r="AW309" s="14" t="s">
        <v>34</v>
      </c>
      <c r="AX309" s="14" t="s">
        <v>77</v>
      </c>
      <c r="AY309" s="263" t="s">
        <v>147</v>
      </c>
    </row>
    <row r="310" s="13" customFormat="1">
      <c r="A310" s="13"/>
      <c r="B310" s="242"/>
      <c r="C310" s="243"/>
      <c r="D310" s="244" t="s">
        <v>155</v>
      </c>
      <c r="E310" s="245" t="s">
        <v>1</v>
      </c>
      <c r="F310" s="246" t="s">
        <v>416</v>
      </c>
      <c r="G310" s="243"/>
      <c r="H310" s="245" t="s">
        <v>1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155</v>
      </c>
      <c r="AU310" s="252" t="s">
        <v>86</v>
      </c>
      <c r="AV310" s="13" t="s">
        <v>84</v>
      </c>
      <c r="AW310" s="13" t="s">
        <v>34</v>
      </c>
      <c r="AX310" s="13" t="s">
        <v>77</v>
      </c>
      <c r="AY310" s="252" t="s">
        <v>147</v>
      </c>
    </row>
    <row r="311" s="14" customFormat="1">
      <c r="A311" s="14"/>
      <c r="B311" s="253"/>
      <c r="C311" s="254"/>
      <c r="D311" s="244" t="s">
        <v>155</v>
      </c>
      <c r="E311" s="255" t="s">
        <v>1</v>
      </c>
      <c r="F311" s="256" t="s">
        <v>417</v>
      </c>
      <c r="G311" s="254"/>
      <c r="H311" s="257">
        <v>30.18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3" t="s">
        <v>155</v>
      </c>
      <c r="AU311" s="263" t="s">
        <v>86</v>
      </c>
      <c r="AV311" s="14" t="s">
        <v>86</v>
      </c>
      <c r="AW311" s="14" t="s">
        <v>34</v>
      </c>
      <c r="AX311" s="14" t="s">
        <v>77</v>
      </c>
      <c r="AY311" s="263" t="s">
        <v>147</v>
      </c>
    </row>
    <row r="312" s="13" customFormat="1">
      <c r="A312" s="13"/>
      <c r="B312" s="242"/>
      <c r="C312" s="243"/>
      <c r="D312" s="244" t="s">
        <v>155</v>
      </c>
      <c r="E312" s="245" t="s">
        <v>1</v>
      </c>
      <c r="F312" s="246" t="s">
        <v>418</v>
      </c>
      <c r="G312" s="243"/>
      <c r="H312" s="245" t="s">
        <v>1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2" t="s">
        <v>155</v>
      </c>
      <c r="AU312" s="252" t="s">
        <v>86</v>
      </c>
      <c r="AV312" s="13" t="s">
        <v>84</v>
      </c>
      <c r="AW312" s="13" t="s">
        <v>34</v>
      </c>
      <c r="AX312" s="13" t="s">
        <v>77</v>
      </c>
      <c r="AY312" s="252" t="s">
        <v>147</v>
      </c>
    </row>
    <row r="313" s="14" customFormat="1">
      <c r="A313" s="14"/>
      <c r="B313" s="253"/>
      <c r="C313" s="254"/>
      <c r="D313" s="244" t="s">
        <v>155</v>
      </c>
      <c r="E313" s="255" t="s">
        <v>1</v>
      </c>
      <c r="F313" s="256" t="s">
        <v>419</v>
      </c>
      <c r="G313" s="254"/>
      <c r="H313" s="257">
        <v>16.129999999999999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155</v>
      </c>
      <c r="AU313" s="263" t="s">
        <v>86</v>
      </c>
      <c r="AV313" s="14" t="s">
        <v>86</v>
      </c>
      <c r="AW313" s="14" t="s">
        <v>34</v>
      </c>
      <c r="AX313" s="14" t="s">
        <v>77</v>
      </c>
      <c r="AY313" s="263" t="s">
        <v>147</v>
      </c>
    </row>
    <row r="314" s="13" customFormat="1">
      <c r="A314" s="13"/>
      <c r="B314" s="242"/>
      <c r="C314" s="243"/>
      <c r="D314" s="244" t="s">
        <v>155</v>
      </c>
      <c r="E314" s="245" t="s">
        <v>1</v>
      </c>
      <c r="F314" s="246" t="s">
        <v>420</v>
      </c>
      <c r="G314" s="243"/>
      <c r="H314" s="245" t="s">
        <v>1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2" t="s">
        <v>155</v>
      </c>
      <c r="AU314" s="252" t="s">
        <v>86</v>
      </c>
      <c r="AV314" s="13" t="s">
        <v>84</v>
      </c>
      <c r="AW314" s="13" t="s">
        <v>34</v>
      </c>
      <c r="AX314" s="13" t="s">
        <v>77</v>
      </c>
      <c r="AY314" s="252" t="s">
        <v>147</v>
      </c>
    </row>
    <row r="315" s="14" customFormat="1">
      <c r="A315" s="14"/>
      <c r="B315" s="253"/>
      <c r="C315" s="254"/>
      <c r="D315" s="244" t="s">
        <v>155</v>
      </c>
      <c r="E315" s="255" t="s">
        <v>1</v>
      </c>
      <c r="F315" s="256" t="s">
        <v>421</v>
      </c>
      <c r="G315" s="254"/>
      <c r="H315" s="257">
        <v>31.170000000000002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3" t="s">
        <v>155</v>
      </c>
      <c r="AU315" s="263" t="s">
        <v>86</v>
      </c>
      <c r="AV315" s="14" t="s">
        <v>86</v>
      </c>
      <c r="AW315" s="14" t="s">
        <v>34</v>
      </c>
      <c r="AX315" s="14" t="s">
        <v>77</v>
      </c>
      <c r="AY315" s="263" t="s">
        <v>147</v>
      </c>
    </row>
    <row r="316" s="13" customFormat="1">
      <c r="A316" s="13"/>
      <c r="B316" s="242"/>
      <c r="C316" s="243"/>
      <c r="D316" s="244" t="s">
        <v>155</v>
      </c>
      <c r="E316" s="245" t="s">
        <v>1</v>
      </c>
      <c r="F316" s="246" t="s">
        <v>422</v>
      </c>
      <c r="G316" s="243"/>
      <c r="H316" s="245" t="s">
        <v>1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2" t="s">
        <v>155</v>
      </c>
      <c r="AU316" s="252" t="s">
        <v>86</v>
      </c>
      <c r="AV316" s="13" t="s">
        <v>84</v>
      </c>
      <c r="AW316" s="13" t="s">
        <v>34</v>
      </c>
      <c r="AX316" s="13" t="s">
        <v>77</v>
      </c>
      <c r="AY316" s="252" t="s">
        <v>147</v>
      </c>
    </row>
    <row r="317" s="14" customFormat="1">
      <c r="A317" s="14"/>
      <c r="B317" s="253"/>
      <c r="C317" s="254"/>
      <c r="D317" s="244" t="s">
        <v>155</v>
      </c>
      <c r="E317" s="255" t="s">
        <v>1</v>
      </c>
      <c r="F317" s="256" t="s">
        <v>423</v>
      </c>
      <c r="G317" s="254"/>
      <c r="H317" s="257">
        <v>0.71999999999999997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3" t="s">
        <v>155</v>
      </c>
      <c r="AU317" s="263" t="s">
        <v>86</v>
      </c>
      <c r="AV317" s="14" t="s">
        <v>86</v>
      </c>
      <c r="AW317" s="14" t="s">
        <v>34</v>
      </c>
      <c r="AX317" s="14" t="s">
        <v>77</v>
      </c>
      <c r="AY317" s="263" t="s">
        <v>147</v>
      </c>
    </row>
    <row r="318" s="15" customFormat="1">
      <c r="A318" s="15"/>
      <c r="B318" s="264"/>
      <c r="C318" s="265"/>
      <c r="D318" s="244" t="s">
        <v>155</v>
      </c>
      <c r="E318" s="266" t="s">
        <v>1</v>
      </c>
      <c r="F318" s="267" t="s">
        <v>158</v>
      </c>
      <c r="G318" s="265"/>
      <c r="H318" s="268">
        <v>128.09999999999999</v>
      </c>
      <c r="I318" s="269"/>
      <c r="J318" s="265"/>
      <c r="K318" s="265"/>
      <c r="L318" s="270"/>
      <c r="M318" s="271"/>
      <c r="N318" s="272"/>
      <c r="O318" s="272"/>
      <c r="P318" s="272"/>
      <c r="Q318" s="272"/>
      <c r="R318" s="272"/>
      <c r="S318" s="272"/>
      <c r="T318" s="27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4" t="s">
        <v>155</v>
      </c>
      <c r="AU318" s="274" t="s">
        <v>86</v>
      </c>
      <c r="AV318" s="15" t="s">
        <v>153</v>
      </c>
      <c r="AW318" s="15" t="s">
        <v>34</v>
      </c>
      <c r="AX318" s="15" t="s">
        <v>84</v>
      </c>
      <c r="AY318" s="274" t="s">
        <v>147</v>
      </c>
    </row>
    <row r="319" s="2" customFormat="1" ht="16.5" customHeight="1">
      <c r="A319" s="39"/>
      <c r="B319" s="40"/>
      <c r="C319" s="228" t="s">
        <v>424</v>
      </c>
      <c r="D319" s="228" t="s">
        <v>149</v>
      </c>
      <c r="E319" s="229" t="s">
        <v>425</v>
      </c>
      <c r="F319" s="230" t="s">
        <v>426</v>
      </c>
      <c r="G319" s="231" t="s">
        <v>152</v>
      </c>
      <c r="H319" s="232">
        <v>128.09999999999999</v>
      </c>
      <c r="I319" s="233"/>
      <c r="J319" s="234">
        <f>ROUND(I319*H319,2)</f>
        <v>0</v>
      </c>
      <c r="K319" s="235"/>
      <c r="L319" s="45"/>
      <c r="M319" s="236" t="s">
        <v>1</v>
      </c>
      <c r="N319" s="237" t="s">
        <v>42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0.0080000000000000002</v>
      </c>
      <c r="T319" s="239">
        <f>S319*H319</f>
        <v>1.0247999999999999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237</v>
      </c>
      <c r="AT319" s="240" t="s">
        <v>149</v>
      </c>
      <c r="AU319" s="240" t="s">
        <v>86</v>
      </c>
      <c r="AY319" s="18" t="s">
        <v>147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84</v>
      </c>
      <c r="BK319" s="241">
        <f>ROUND(I319*H319,2)</f>
        <v>0</v>
      </c>
      <c r="BL319" s="18" t="s">
        <v>237</v>
      </c>
      <c r="BM319" s="240" t="s">
        <v>427</v>
      </c>
    </row>
    <row r="320" s="14" customFormat="1">
      <c r="A320" s="14"/>
      <c r="B320" s="253"/>
      <c r="C320" s="254"/>
      <c r="D320" s="244" t="s">
        <v>155</v>
      </c>
      <c r="E320" s="255" t="s">
        <v>1</v>
      </c>
      <c r="F320" s="256" t="s">
        <v>428</v>
      </c>
      <c r="G320" s="254"/>
      <c r="H320" s="257">
        <v>128.09999999999999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3" t="s">
        <v>155</v>
      </c>
      <c r="AU320" s="263" t="s">
        <v>86</v>
      </c>
      <c r="AV320" s="14" t="s">
        <v>86</v>
      </c>
      <c r="AW320" s="14" t="s">
        <v>34</v>
      </c>
      <c r="AX320" s="14" t="s">
        <v>77</v>
      </c>
      <c r="AY320" s="263" t="s">
        <v>147</v>
      </c>
    </row>
    <row r="321" s="15" customFormat="1">
      <c r="A321" s="15"/>
      <c r="B321" s="264"/>
      <c r="C321" s="265"/>
      <c r="D321" s="244" t="s">
        <v>155</v>
      </c>
      <c r="E321" s="266" t="s">
        <v>1</v>
      </c>
      <c r="F321" s="267" t="s">
        <v>158</v>
      </c>
      <c r="G321" s="265"/>
      <c r="H321" s="268">
        <v>128.09999999999999</v>
      </c>
      <c r="I321" s="269"/>
      <c r="J321" s="265"/>
      <c r="K321" s="265"/>
      <c r="L321" s="270"/>
      <c r="M321" s="271"/>
      <c r="N321" s="272"/>
      <c r="O321" s="272"/>
      <c r="P321" s="272"/>
      <c r="Q321" s="272"/>
      <c r="R321" s="272"/>
      <c r="S321" s="272"/>
      <c r="T321" s="27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4" t="s">
        <v>155</v>
      </c>
      <c r="AU321" s="274" t="s">
        <v>86</v>
      </c>
      <c r="AV321" s="15" t="s">
        <v>153</v>
      </c>
      <c r="AW321" s="15" t="s">
        <v>34</v>
      </c>
      <c r="AX321" s="15" t="s">
        <v>84</v>
      </c>
      <c r="AY321" s="274" t="s">
        <v>147</v>
      </c>
    </row>
    <row r="322" s="2" customFormat="1" ht="16.5" customHeight="1">
      <c r="A322" s="39"/>
      <c r="B322" s="40"/>
      <c r="C322" s="228" t="s">
        <v>429</v>
      </c>
      <c r="D322" s="228" t="s">
        <v>149</v>
      </c>
      <c r="E322" s="229" t="s">
        <v>430</v>
      </c>
      <c r="F322" s="230" t="s">
        <v>431</v>
      </c>
      <c r="G322" s="231" t="s">
        <v>152</v>
      </c>
      <c r="H322" s="232">
        <v>38.594999999999999</v>
      </c>
      <c r="I322" s="233"/>
      <c r="J322" s="234">
        <f>ROUND(I322*H322,2)</f>
        <v>0</v>
      </c>
      <c r="K322" s="235"/>
      <c r="L322" s="45"/>
      <c r="M322" s="236" t="s">
        <v>1</v>
      </c>
      <c r="N322" s="237" t="s">
        <v>42</v>
      </c>
      <c r="O322" s="92"/>
      <c r="P322" s="238">
        <f>O322*H322</f>
        <v>0</v>
      </c>
      <c r="Q322" s="238">
        <v>0</v>
      </c>
      <c r="R322" s="238">
        <f>Q322*H322</f>
        <v>0</v>
      </c>
      <c r="S322" s="238">
        <v>0.01098</v>
      </c>
      <c r="T322" s="239">
        <f>S322*H322</f>
        <v>0.42377310000000001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237</v>
      </c>
      <c r="AT322" s="240" t="s">
        <v>149</v>
      </c>
      <c r="AU322" s="240" t="s">
        <v>86</v>
      </c>
      <c r="AY322" s="18" t="s">
        <v>147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84</v>
      </c>
      <c r="BK322" s="241">
        <f>ROUND(I322*H322,2)</f>
        <v>0</v>
      </c>
      <c r="BL322" s="18" t="s">
        <v>237</v>
      </c>
      <c r="BM322" s="240" t="s">
        <v>432</v>
      </c>
    </row>
    <row r="323" s="13" customFormat="1">
      <c r="A323" s="13"/>
      <c r="B323" s="242"/>
      <c r="C323" s="243"/>
      <c r="D323" s="244" t="s">
        <v>155</v>
      </c>
      <c r="E323" s="245" t="s">
        <v>1</v>
      </c>
      <c r="F323" s="246" t="s">
        <v>433</v>
      </c>
      <c r="G323" s="243"/>
      <c r="H323" s="245" t="s">
        <v>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2" t="s">
        <v>155</v>
      </c>
      <c r="AU323" s="252" t="s">
        <v>86</v>
      </c>
      <c r="AV323" s="13" t="s">
        <v>84</v>
      </c>
      <c r="AW323" s="13" t="s">
        <v>34</v>
      </c>
      <c r="AX323" s="13" t="s">
        <v>77</v>
      </c>
      <c r="AY323" s="252" t="s">
        <v>147</v>
      </c>
    </row>
    <row r="324" s="13" customFormat="1">
      <c r="A324" s="13"/>
      <c r="B324" s="242"/>
      <c r="C324" s="243"/>
      <c r="D324" s="244" t="s">
        <v>155</v>
      </c>
      <c r="E324" s="245" t="s">
        <v>1</v>
      </c>
      <c r="F324" s="246" t="s">
        <v>434</v>
      </c>
      <c r="G324" s="243"/>
      <c r="H324" s="245" t="s">
        <v>1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2" t="s">
        <v>155</v>
      </c>
      <c r="AU324" s="252" t="s">
        <v>86</v>
      </c>
      <c r="AV324" s="13" t="s">
        <v>84</v>
      </c>
      <c r="AW324" s="13" t="s">
        <v>34</v>
      </c>
      <c r="AX324" s="13" t="s">
        <v>77</v>
      </c>
      <c r="AY324" s="252" t="s">
        <v>147</v>
      </c>
    </row>
    <row r="325" s="14" customFormat="1">
      <c r="A325" s="14"/>
      <c r="B325" s="253"/>
      <c r="C325" s="254"/>
      <c r="D325" s="244" t="s">
        <v>155</v>
      </c>
      <c r="E325" s="255" t="s">
        <v>1</v>
      </c>
      <c r="F325" s="256" t="s">
        <v>435</v>
      </c>
      <c r="G325" s="254"/>
      <c r="H325" s="257">
        <v>1.2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3" t="s">
        <v>155</v>
      </c>
      <c r="AU325" s="263" t="s">
        <v>86</v>
      </c>
      <c r="AV325" s="14" t="s">
        <v>86</v>
      </c>
      <c r="AW325" s="14" t="s">
        <v>34</v>
      </c>
      <c r="AX325" s="14" t="s">
        <v>77</v>
      </c>
      <c r="AY325" s="263" t="s">
        <v>147</v>
      </c>
    </row>
    <row r="326" s="14" customFormat="1">
      <c r="A326" s="14"/>
      <c r="B326" s="253"/>
      <c r="C326" s="254"/>
      <c r="D326" s="244" t="s">
        <v>155</v>
      </c>
      <c r="E326" s="255" t="s">
        <v>1</v>
      </c>
      <c r="F326" s="256" t="s">
        <v>436</v>
      </c>
      <c r="G326" s="254"/>
      <c r="H326" s="257">
        <v>1.1000000000000001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3" t="s">
        <v>155</v>
      </c>
      <c r="AU326" s="263" t="s">
        <v>86</v>
      </c>
      <c r="AV326" s="14" t="s">
        <v>86</v>
      </c>
      <c r="AW326" s="14" t="s">
        <v>34</v>
      </c>
      <c r="AX326" s="14" t="s">
        <v>77</v>
      </c>
      <c r="AY326" s="263" t="s">
        <v>147</v>
      </c>
    </row>
    <row r="327" s="13" customFormat="1">
      <c r="A327" s="13"/>
      <c r="B327" s="242"/>
      <c r="C327" s="243"/>
      <c r="D327" s="244" t="s">
        <v>155</v>
      </c>
      <c r="E327" s="245" t="s">
        <v>1</v>
      </c>
      <c r="F327" s="246" t="s">
        <v>437</v>
      </c>
      <c r="G327" s="243"/>
      <c r="H327" s="245" t="s">
        <v>1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2" t="s">
        <v>155</v>
      </c>
      <c r="AU327" s="252" t="s">
        <v>86</v>
      </c>
      <c r="AV327" s="13" t="s">
        <v>84</v>
      </c>
      <c r="AW327" s="13" t="s">
        <v>34</v>
      </c>
      <c r="AX327" s="13" t="s">
        <v>77</v>
      </c>
      <c r="AY327" s="252" t="s">
        <v>147</v>
      </c>
    </row>
    <row r="328" s="14" customFormat="1">
      <c r="A328" s="14"/>
      <c r="B328" s="253"/>
      <c r="C328" s="254"/>
      <c r="D328" s="244" t="s">
        <v>155</v>
      </c>
      <c r="E328" s="255" t="s">
        <v>1</v>
      </c>
      <c r="F328" s="256" t="s">
        <v>438</v>
      </c>
      <c r="G328" s="254"/>
      <c r="H328" s="257">
        <v>4.6799999999999997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3" t="s">
        <v>155</v>
      </c>
      <c r="AU328" s="263" t="s">
        <v>86</v>
      </c>
      <c r="AV328" s="14" t="s">
        <v>86</v>
      </c>
      <c r="AW328" s="14" t="s">
        <v>34</v>
      </c>
      <c r="AX328" s="14" t="s">
        <v>77</v>
      </c>
      <c r="AY328" s="263" t="s">
        <v>147</v>
      </c>
    </row>
    <row r="329" s="14" customFormat="1">
      <c r="A329" s="14"/>
      <c r="B329" s="253"/>
      <c r="C329" s="254"/>
      <c r="D329" s="244" t="s">
        <v>155</v>
      </c>
      <c r="E329" s="255" t="s">
        <v>1</v>
      </c>
      <c r="F329" s="256" t="s">
        <v>439</v>
      </c>
      <c r="G329" s="254"/>
      <c r="H329" s="257">
        <v>4.4400000000000004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3" t="s">
        <v>155</v>
      </c>
      <c r="AU329" s="263" t="s">
        <v>86</v>
      </c>
      <c r="AV329" s="14" t="s">
        <v>86</v>
      </c>
      <c r="AW329" s="14" t="s">
        <v>34</v>
      </c>
      <c r="AX329" s="14" t="s">
        <v>77</v>
      </c>
      <c r="AY329" s="263" t="s">
        <v>147</v>
      </c>
    </row>
    <row r="330" s="14" customFormat="1">
      <c r="A330" s="14"/>
      <c r="B330" s="253"/>
      <c r="C330" s="254"/>
      <c r="D330" s="244" t="s">
        <v>155</v>
      </c>
      <c r="E330" s="255" t="s">
        <v>1</v>
      </c>
      <c r="F330" s="256" t="s">
        <v>440</v>
      </c>
      <c r="G330" s="254"/>
      <c r="H330" s="257">
        <v>12.24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3" t="s">
        <v>155</v>
      </c>
      <c r="AU330" s="263" t="s">
        <v>86</v>
      </c>
      <c r="AV330" s="14" t="s">
        <v>86</v>
      </c>
      <c r="AW330" s="14" t="s">
        <v>34</v>
      </c>
      <c r="AX330" s="14" t="s">
        <v>77</v>
      </c>
      <c r="AY330" s="263" t="s">
        <v>147</v>
      </c>
    </row>
    <row r="331" s="14" customFormat="1">
      <c r="A331" s="14"/>
      <c r="B331" s="253"/>
      <c r="C331" s="254"/>
      <c r="D331" s="244" t="s">
        <v>155</v>
      </c>
      <c r="E331" s="255" t="s">
        <v>1</v>
      </c>
      <c r="F331" s="256" t="s">
        <v>441</v>
      </c>
      <c r="G331" s="254"/>
      <c r="H331" s="257">
        <v>7.3250000000000002</v>
      </c>
      <c r="I331" s="258"/>
      <c r="J331" s="254"/>
      <c r="K331" s="254"/>
      <c r="L331" s="259"/>
      <c r="M331" s="260"/>
      <c r="N331" s="261"/>
      <c r="O331" s="261"/>
      <c r="P331" s="261"/>
      <c r="Q331" s="261"/>
      <c r="R331" s="261"/>
      <c r="S331" s="261"/>
      <c r="T331" s="26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3" t="s">
        <v>155</v>
      </c>
      <c r="AU331" s="263" t="s">
        <v>86</v>
      </c>
      <c r="AV331" s="14" t="s">
        <v>86</v>
      </c>
      <c r="AW331" s="14" t="s">
        <v>34</v>
      </c>
      <c r="AX331" s="14" t="s">
        <v>77</v>
      </c>
      <c r="AY331" s="263" t="s">
        <v>147</v>
      </c>
    </row>
    <row r="332" s="14" customFormat="1">
      <c r="A332" s="14"/>
      <c r="B332" s="253"/>
      <c r="C332" s="254"/>
      <c r="D332" s="244" t="s">
        <v>155</v>
      </c>
      <c r="E332" s="255" t="s">
        <v>1</v>
      </c>
      <c r="F332" s="256" t="s">
        <v>442</v>
      </c>
      <c r="G332" s="254"/>
      <c r="H332" s="257">
        <v>7.6100000000000003</v>
      </c>
      <c r="I332" s="258"/>
      <c r="J332" s="254"/>
      <c r="K332" s="254"/>
      <c r="L332" s="259"/>
      <c r="M332" s="260"/>
      <c r="N332" s="261"/>
      <c r="O332" s="261"/>
      <c r="P332" s="261"/>
      <c r="Q332" s="261"/>
      <c r="R332" s="261"/>
      <c r="S332" s="261"/>
      <c r="T332" s="26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3" t="s">
        <v>155</v>
      </c>
      <c r="AU332" s="263" t="s">
        <v>86</v>
      </c>
      <c r="AV332" s="14" t="s">
        <v>86</v>
      </c>
      <c r="AW332" s="14" t="s">
        <v>34</v>
      </c>
      <c r="AX332" s="14" t="s">
        <v>77</v>
      </c>
      <c r="AY332" s="263" t="s">
        <v>147</v>
      </c>
    </row>
    <row r="333" s="15" customFormat="1">
      <c r="A333" s="15"/>
      <c r="B333" s="264"/>
      <c r="C333" s="265"/>
      <c r="D333" s="244" t="s">
        <v>155</v>
      </c>
      <c r="E333" s="266" t="s">
        <v>1</v>
      </c>
      <c r="F333" s="267" t="s">
        <v>158</v>
      </c>
      <c r="G333" s="265"/>
      <c r="H333" s="268">
        <v>38.594999999999999</v>
      </c>
      <c r="I333" s="269"/>
      <c r="J333" s="265"/>
      <c r="K333" s="265"/>
      <c r="L333" s="270"/>
      <c r="M333" s="271"/>
      <c r="N333" s="272"/>
      <c r="O333" s="272"/>
      <c r="P333" s="272"/>
      <c r="Q333" s="272"/>
      <c r="R333" s="272"/>
      <c r="S333" s="272"/>
      <c r="T333" s="27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4" t="s">
        <v>155</v>
      </c>
      <c r="AU333" s="274" t="s">
        <v>86</v>
      </c>
      <c r="AV333" s="15" t="s">
        <v>153</v>
      </c>
      <c r="AW333" s="15" t="s">
        <v>34</v>
      </c>
      <c r="AX333" s="15" t="s">
        <v>84</v>
      </c>
      <c r="AY333" s="274" t="s">
        <v>147</v>
      </c>
    </row>
    <row r="334" s="2" customFormat="1" ht="16.5" customHeight="1">
      <c r="A334" s="39"/>
      <c r="B334" s="40"/>
      <c r="C334" s="228" t="s">
        <v>443</v>
      </c>
      <c r="D334" s="228" t="s">
        <v>149</v>
      </c>
      <c r="E334" s="229" t="s">
        <v>444</v>
      </c>
      <c r="F334" s="230" t="s">
        <v>445</v>
      </c>
      <c r="G334" s="231" t="s">
        <v>152</v>
      </c>
      <c r="H334" s="232">
        <v>38.594999999999999</v>
      </c>
      <c r="I334" s="233"/>
      <c r="J334" s="234">
        <f>ROUND(I334*H334,2)</f>
        <v>0</v>
      </c>
      <c r="K334" s="235"/>
      <c r="L334" s="45"/>
      <c r="M334" s="236" t="s">
        <v>1</v>
      </c>
      <c r="N334" s="237" t="s">
        <v>42</v>
      </c>
      <c r="O334" s="92"/>
      <c r="P334" s="238">
        <f>O334*H334</f>
        <v>0</v>
      </c>
      <c r="Q334" s="238">
        <v>0</v>
      </c>
      <c r="R334" s="238">
        <f>Q334*H334</f>
        <v>0</v>
      </c>
      <c r="S334" s="238">
        <v>0.0080000000000000002</v>
      </c>
      <c r="T334" s="239">
        <f>S334*H334</f>
        <v>0.30875999999999998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0" t="s">
        <v>237</v>
      </c>
      <c r="AT334" s="240" t="s">
        <v>149</v>
      </c>
      <c r="AU334" s="240" t="s">
        <v>86</v>
      </c>
      <c r="AY334" s="18" t="s">
        <v>147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84</v>
      </c>
      <c r="BK334" s="241">
        <f>ROUND(I334*H334,2)</f>
        <v>0</v>
      </c>
      <c r="BL334" s="18" t="s">
        <v>237</v>
      </c>
      <c r="BM334" s="240" t="s">
        <v>446</v>
      </c>
    </row>
    <row r="335" s="14" customFormat="1">
      <c r="A335" s="14"/>
      <c r="B335" s="253"/>
      <c r="C335" s="254"/>
      <c r="D335" s="244" t="s">
        <v>155</v>
      </c>
      <c r="E335" s="255" t="s">
        <v>1</v>
      </c>
      <c r="F335" s="256" t="s">
        <v>447</v>
      </c>
      <c r="G335" s="254"/>
      <c r="H335" s="257">
        <v>38.594999999999999</v>
      </c>
      <c r="I335" s="258"/>
      <c r="J335" s="254"/>
      <c r="K335" s="254"/>
      <c r="L335" s="259"/>
      <c r="M335" s="260"/>
      <c r="N335" s="261"/>
      <c r="O335" s="261"/>
      <c r="P335" s="261"/>
      <c r="Q335" s="261"/>
      <c r="R335" s="261"/>
      <c r="S335" s="261"/>
      <c r="T335" s="26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3" t="s">
        <v>155</v>
      </c>
      <c r="AU335" s="263" t="s">
        <v>86</v>
      </c>
      <c r="AV335" s="14" t="s">
        <v>86</v>
      </c>
      <c r="AW335" s="14" t="s">
        <v>34</v>
      </c>
      <c r="AX335" s="14" t="s">
        <v>77</v>
      </c>
      <c r="AY335" s="263" t="s">
        <v>147</v>
      </c>
    </row>
    <row r="336" s="15" customFormat="1">
      <c r="A336" s="15"/>
      <c r="B336" s="264"/>
      <c r="C336" s="265"/>
      <c r="D336" s="244" t="s">
        <v>155</v>
      </c>
      <c r="E336" s="266" t="s">
        <v>1</v>
      </c>
      <c r="F336" s="267" t="s">
        <v>158</v>
      </c>
      <c r="G336" s="265"/>
      <c r="H336" s="268">
        <v>38.594999999999999</v>
      </c>
      <c r="I336" s="269"/>
      <c r="J336" s="265"/>
      <c r="K336" s="265"/>
      <c r="L336" s="270"/>
      <c r="M336" s="271"/>
      <c r="N336" s="272"/>
      <c r="O336" s="272"/>
      <c r="P336" s="272"/>
      <c r="Q336" s="272"/>
      <c r="R336" s="272"/>
      <c r="S336" s="272"/>
      <c r="T336" s="27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4" t="s">
        <v>155</v>
      </c>
      <c r="AU336" s="274" t="s">
        <v>86</v>
      </c>
      <c r="AV336" s="15" t="s">
        <v>153</v>
      </c>
      <c r="AW336" s="15" t="s">
        <v>34</v>
      </c>
      <c r="AX336" s="15" t="s">
        <v>84</v>
      </c>
      <c r="AY336" s="274" t="s">
        <v>147</v>
      </c>
    </row>
    <row r="337" s="2" customFormat="1" ht="16.5" customHeight="1">
      <c r="A337" s="39"/>
      <c r="B337" s="40"/>
      <c r="C337" s="228" t="s">
        <v>448</v>
      </c>
      <c r="D337" s="228" t="s">
        <v>149</v>
      </c>
      <c r="E337" s="229" t="s">
        <v>449</v>
      </c>
      <c r="F337" s="230" t="s">
        <v>450</v>
      </c>
      <c r="G337" s="231" t="s">
        <v>320</v>
      </c>
      <c r="H337" s="232">
        <v>40.299999999999997</v>
      </c>
      <c r="I337" s="233"/>
      <c r="J337" s="234">
        <f>ROUND(I337*H337,2)</f>
        <v>0</v>
      </c>
      <c r="K337" s="235"/>
      <c r="L337" s="45"/>
      <c r="M337" s="236" t="s">
        <v>1</v>
      </c>
      <c r="N337" s="237" t="s">
        <v>42</v>
      </c>
      <c r="O337" s="92"/>
      <c r="P337" s="238">
        <f>O337*H337</f>
        <v>0</v>
      </c>
      <c r="Q337" s="238">
        <v>0</v>
      </c>
      <c r="R337" s="238">
        <f>Q337*H337</f>
        <v>0</v>
      </c>
      <c r="S337" s="238">
        <v>0.002</v>
      </c>
      <c r="T337" s="239">
        <f>S337*H337</f>
        <v>0.080599999999999991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237</v>
      </c>
      <c r="AT337" s="240" t="s">
        <v>149</v>
      </c>
      <c r="AU337" s="240" t="s">
        <v>86</v>
      </c>
      <c r="AY337" s="18" t="s">
        <v>147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84</v>
      </c>
      <c r="BK337" s="241">
        <f>ROUND(I337*H337,2)</f>
        <v>0</v>
      </c>
      <c r="BL337" s="18" t="s">
        <v>237</v>
      </c>
      <c r="BM337" s="240" t="s">
        <v>451</v>
      </c>
    </row>
    <row r="338" s="13" customFormat="1">
      <c r="A338" s="13"/>
      <c r="B338" s="242"/>
      <c r="C338" s="243"/>
      <c r="D338" s="244" t="s">
        <v>155</v>
      </c>
      <c r="E338" s="245" t="s">
        <v>1</v>
      </c>
      <c r="F338" s="246" t="s">
        <v>452</v>
      </c>
      <c r="G338" s="243"/>
      <c r="H338" s="245" t="s">
        <v>1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2" t="s">
        <v>155</v>
      </c>
      <c r="AU338" s="252" t="s">
        <v>86</v>
      </c>
      <c r="AV338" s="13" t="s">
        <v>84</v>
      </c>
      <c r="AW338" s="13" t="s">
        <v>34</v>
      </c>
      <c r="AX338" s="13" t="s">
        <v>77</v>
      </c>
      <c r="AY338" s="252" t="s">
        <v>147</v>
      </c>
    </row>
    <row r="339" s="13" customFormat="1">
      <c r="A339" s="13"/>
      <c r="B339" s="242"/>
      <c r="C339" s="243"/>
      <c r="D339" s="244" t="s">
        <v>155</v>
      </c>
      <c r="E339" s="245" t="s">
        <v>1</v>
      </c>
      <c r="F339" s="246" t="s">
        <v>360</v>
      </c>
      <c r="G339" s="243"/>
      <c r="H339" s="245" t="s">
        <v>1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2" t="s">
        <v>155</v>
      </c>
      <c r="AU339" s="252" t="s">
        <v>86</v>
      </c>
      <c r="AV339" s="13" t="s">
        <v>84</v>
      </c>
      <c r="AW339" s="13" t="s">
        <v>34</v>
      </c>
      <c r="AX339" s="13" t="s">
        <v>77</v>
      </c>
      <c r="AY339" s="252" t="s">
        <v>147</v>
      </c>
    </row>
    <row r="340" s="14" customFormat="1">
      <c r="A340" s="14"/>
      <c r="B340" s="253"/>
      <c r="C340" s="254"/>
      <c r="D340" s="244" t="s">
        <v>155</v>
      </c>
      <c r="E340" s="255" t="s">
        <v>1</v>
      </c>
      <c r="F340" s="256" t="s">
        <v>361</v>
      </c>
      <c r="G340" s="254"/>
      <c r="H340" s="257">
        <v>19.300000000000001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3" t="s">
        <v>155</v>
      </c>
      <c r="AU340" s="263" t="s">
        <v>86</v>
      </c>
      <c r="AV340" s="14" t="s">
        <v>86</v>
      </c>
      <c r="AW340" s="14" t="s">
        <v>34</v>
      </c>
      <c r="AX340" s="14" t="s">
        <v>77</v>
      </c>
      <c r="AY340" s="263" t="s">
        <v>147</v>
      </c>
    </row>
    <row r="341" s="13" customFormat="1">
      <c r="A341" s="13"/>
      <c r="B341" s="242"/>
      <c r="C341" s="243"/>
      <c r="D341" s="244" t="s">
        <v>155</v>
      </c>
      <c r="E341" s="245" t="s">
        <v>1</v>
      </c>
      <c r="F341" s="246" t="s">
        <v>362</v>
      </c>
      <c r="G341" s="243"/>
      <c r="H341" s="245" t="s">
        <v>1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2" t="s">
        <v>155</v>
      </c>
      <c r="AU341" s="252" t="s">
        <v>86</v>
      </c>
      <c r="AV341" s="13" t="s">
        <v>84</v>
      </c>
      <c r="AW341" s="13" t="s">
        <v>34</v>
      </c>
      <c r="AX341" s="13" t="s">
        <v>77</v>
      </c>
      <c r="AY341" s="252" t="s">
        <v>147</v>
      </c>
    </row>
    <row r="342" s="14" customFormat="1">
      <c r="A342" s="14"/>
      <c r="B342" s="253"/>
      <c r="C342" s="254"/>
      <c r="D342" s="244" t="s">
        <v>155</v>
      </c>
      <c r="E342" s="255" t="s">
        <v>1</v>
      </c>
      <c r="F342" s="256" t="s">
        <v>363</v>
      </c>
      <c r="G342" s="254"/>
      <c r="H342" s="257">
        <v>21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3" t="s">
        <v>155</v>
      </c>
      <c r="AU342" s="263" t="s">
        <v>86</v>
      </c>
      <c r="AV342" s="14" t="s">
        <v>86</v>
      </c>
      <c r="AW342" s="14" t="s">
        <v>34</v>
      </c>
      <c r="AX342" s="14" t="s">
        <v>77</v>
      </c>
      <c r="AY342" s="263" t="s">
        <v>147</v>
      </c>
    </row>
    <row r="343" s="15" customFormat="1">
      <c r="A343" s="15"/>
      <c r="B343" s="264"/>
      <c r="C343" s="265"/>
      <c r="D343" s="244" t="s">
        <v>155</v>
      </c>
      <c r="E343" s="266" t="s">
        <v>1</v>
      </c>
      <c r="F343" s="267" t="s">
        <v>158</v>
      </c>
      <c r="G343" s="265"/>
      <c r="H343" s="268">
        <v>40.299999999999997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4" t="s">
        <v>155</v>
      </c>
      <c r="AU343" s="274" t="s">
        <v>86</v>
      </c>
      <c r="AV343" s="15" t="s">
        <v>153</v>
      </c>
      <c r="AW343" s="15" t="s">
        <v>34</v>
      </c>
      <c r="AX343" s="15" t="s">
        <v>84</v>
      </c>
      <c r="AY343" s="274" t="s">
        <v>147</v>
      </c>
    </row>
    <row r="344" s="12" customFormat="1" ht="22.8" customHeight="1">
      <c r="A344" s="12"/>
      <c r="B344" s="212"/>
      <c r="C344" s="213"/>
      <c r="D344" s="214" t="s">
        <v>76</v>
      </c>
      <c r="E344" s="226" t="s">
        <v>453</v>
      </c>
      <c r="F344" s="226" t="s">
        <v>454</v>
      </c>
      <c r="G344" s="213"/>
      <c r="H344" s="213"/>
      <c r="I344" s="216"/>
      <c r="J344" s="227">
        <f>BK344</f>
        <v>0</v>
      </c>
      <c r="K344" s="213"/>
      <c r="L344" s="218"/>
      <c r="M344" s="219"/>
      <c r="N344" s="220"/>
      <c r="O344" s="220"/>
      <c r="P344" s="221">
        <f>SUM(P345:P347)</f>
        <v>0</v>
      </c>
      <c r="Q344" s="220"/>
      <c r="R344" s="221">
        <f>SUM(R345:R347)</f>
        <v>0</v>
      </c>
      <c r="S344" s="220"/>
      <c r="T344" s="222">
        <f>SUM(T345:T347)</f>
        <v>0.072000000000000008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3" t="s">
        <v>86</v>
      </c>
      <c r="AT344" s="224" t="s">
        <v>76</v>
      </c>
      <c r="AU344" s="224" t="s">
        <v>84</v>
      </c>
      <c r="AY344" s="223" t="s">
        <v>147</v>
      </c>
      <c r="BK344" s="225">
        <f>SUM(BK345:BK347)</f>
        <v>0</v>
      </c>
    </row>
    <row r="345" s="2" customFormat="1" ht="16.5" customHeight="1">
      <c r="A345" s="39"/>
      <c r="B345" s="40"/>
      <c r="C345" s="228" t="s">
        <v>455</v>
      </c>
      <c r="D345" s="228" t="s">
        <v>149</v>
      </c>
      <c r="E345" s="229" t="s">
        <v>456</v>
      </c>
      <c r="F345" s="230" t="s">
        <v>457</v>
      </c>
      <c r="G345" s="231" t="s">
        <v>152</v>
      </c>
      <c r="H345" s="232">
        <v>3.6000000000000001</v>
      </c>
      <c r="I345" s="233"/>
      <c r="J345" s="234">
        <f>ROUND(I345*H345,2)</f>
        <v>0</v>
      </c>
      <c r="K345" s="235"/>
      <c r="L345" s="45"/>
      <c r="M345" s="236" t="s">
        <v>1</v>
      </c>
      <c r="N345" s="237" t="s">
        <v>42</v>
      </c>
      <c r="O345" s="92"/>
      <c r="P345" s="238">
        <f>O345*H345</f>
        <v>0</v>
      </c>
      <c r="Q345" s="238">
        <v>0</v>
      </c>
      <c r="R345" s="238">
        <f>Q345*H345</f>
        <v>0</v>
      </c>
      <c r="S345" s="238">
        <v>0.02</v>
      </c>
      <c r="T345" s="239">
        <f>S345*H345</f>
        <v>0.072000000000000008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237</v>
      </c>
      <c r="AT345" s="240" t="s">
        <v>149</v>
      </c>
      <c r="AU345" s="240" t="s">
        <v>86</v>
      </c>
      <c r="AY345" s="18" t="s">
        <v>147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84</v>
      </c>
      <c r="BK345" s="241">
        <f>ROUND(I345*H345,2)</f>
        <v>0</v>
      </c>
      <c r="BL345" s="18" t="s">
        <v>237</v>
      </c>
      <c r="BM345" s="240" t="s">
        <v>458</v>
      </c>
    </row>
    <row r="346" s="14" customFormat="1">
      <c r="A346" s="14"/>
      <c r="B346" s="253"/>
      <c r="C346" s="254"/>
      <c r="D346" s="244" t="s">
        <v>155</v>
      </c>
      <c r="E346" s="255" t="s">
        <v>1</v>
      </c>
      <c r="F346" s="256" t="s">
        <v>459</v>
      </c>
      <c r="G346" s="254"/>
      <c r="H346" s="257">
        <v>3.6000000000000001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3" t="s">
        <v>155</v>
      </c>
      <c r="AU346" s="263" t="s">
        <v>86</v>
      </c>
      <c r="AV346" s="14" t="s">
        <v>86</v>
      </c>
      <c r="AW346" s="14" t="s">
        <v>34</v>
      </c>
      <c r="AX346" s="14" t="s">
        <v>77</v>
      </c>
      <c r="AY346" s="263" t="s">
        <v>147</v>
      </c>
    </row>
    <row r="347" s="15" customFormat="1">
      <c r="A347" s="15"/>
      <c r="B347" s="264"/>
      <c r="C347" s="265"/>
      <c r="D347" s="244" t="s">
        <v>155</v>
      </c>
      <c r="E347" s="266" t="s">
        <v>1</v>
      </c>
      <c r="F347" s="267" t="s">
        <v>158</v>
      </c>
      <c r="G347" s="265"/>
      <c r="H347" s="268">
        <v>3.6000000000000001</v>
      </c>
      <c r="I347" s="269"/>
      <c r="J347" s="265"/>
      <c r="K347" s="265"/>
      <c r="L347" s="270"/>
      <c r="M347" s="271"/>
      <c r="N347" s="272"/>
      <c r="O347" s="272"/>
      <c r="P347" s="272"/>
      <c r="Q347" s="272"/>
      <c r="R347" s="272"/>
      <c r="S347" s="272"/>
      <c r="T347" s="27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4" t="s">
        <v>155</v>
      </c>
      <c r="AU347" s="274" t="s">
        <v>86</v>
      </c>
      <c r="AV347" s="15" t="s">
        <v>153</v>
      </c>
      <c r="AW347" s="15" t="s">
        <v>34</v>
      </c>
      <c r="AX347" s="15" t="s">
        <v>84</v>
      </c>
      <c r="AY347" s="274" t="s">
        <v>147</v>
      </c>
    </row>
    <row r="348" s="12" customFormat="1" ht="25.92" customHeight="1">
      <c r="A348" s="12"/>
      <c r="B348" s="212"/>
      <c r="C348" s="213"/>
      <c r="D348" s="214" t="s">
        <v>76</v>
      </c>
      <c r="E348" s="215" t="s">
        <v>460</v>
      </c>
      <c r="F348" s="215" t="s">
        <v>461</v>
      </c>
      <c r="G348" s="213"/>
      <c r="H348" s="213"/>
      <c r="I348" s="216"/>
      <c r="J348" s="217">
        <f>BK348</f>
        <v>0</v>
      </c>
      <c r="K348" s="213"/>
      <c r="L348" s="218"/>
      <c r="M348" s="219"/>
      <c r="N348" s="220"/>
      <c r="O348" s="220"/>
      <c r="P348" s="221">
        <f>SUM(P349:P376)</f>
        <v>0</v>
      </c>
      <c r="Q348" s="220"/>
      <c r="R348" s="221">
        <f>SUM(R349:R376)</f>
        <v>0</v>
      </c>
      <c r="S348" s="220"/>
      <c r="T348" s="222">
        <f>SUM(T349:T376)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3" t="s">
        <v>153</v>
      </c>
      <c r="AT348" s="224" t="s">
        <v>76</v>
      </c>
      <c r="AU348" s="224" t="s">
        <v>77</v>
      </c>
      <c r="AY348" s="223" t="s">
        <v>147</v>
      </c>
      <c r="BK348" s="225">
        <f>SUM(BK349:BK376)</f>
        <v>0</v>
      </c>
    </row>
    <row r="349" s="2" customFormat="1" ht="21.75" customHeight="1">
      <c r="A349" s="39"/>
      <c r="B349" s="40"/>
      <c r="C349" s="228" t="s">
        <v>462</v>
      </c>
      <c r="D349" s="228" t="s">
        <v>149</v>
      </c>
      <c r="E349" s="229" t="s">
        <v>463</v>
      </c>
      <c r="F349" s="230" t="s">
        <v>464</v>
      </c>
      <c r="G349" s="231" t="s">
        <v>465</v>
      </c>
      <c r="H349" s="232">
        <v>8</v>
      </c>
      <c r="I349" s="233"/>
      <c r="J349" s="234">
        <f>ROUND(I349*H349,2)</f>
        <v>0</v>
      </c>
      <c r="K349" s="235"/>
      <c r="L349" s="45"/>
      <c r="M349" s="236" t="s">
        <v>1</v>
      </c>
      <c r="N349" s="237" t="s">
        <v>42</v>
      </c>
      <c r="O349" s="92"/>
      <c r="P349" s="238">
        <f>O349*H349</f>
        <v>0</v>
      </c>
      <c r="Q349" s="238">
        <v>0</v>
      </c>
      <c r="R349" s="238">
        <f>Q349*H349</f>
        <v>0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466</v>
      </c>
      <c r="AT349" s="240" t="s">
        <v>149</v>
      </c>
      <c r="AU349" s="240" t="s">
        <v>84</v>
      </c>
      <c r="AY349" s="18" t="s">
        <v>147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84</v>
      </c>
      <c r="BK349" s="241">
        <f>ROUND(I349*H349,2)</f>
        <v>0</v>
      </c>
      <c r="BL349" s="18" t="s">
        <v>466</v>
      </c>
      <c r="BM349" s="240" t="s">
        <v>467</v>
      </c>
    </row>
    <row r="350" s="13" customFormat="1">
      <c r="A350" s="13"/>
      <c r="B350" s="242"/>
      <c r="C350" s="243"/>
      <c r="D350" s="244" t="s">
        <v>155</v>
      </c>
      <c r="E350" s="245" t="s">
        <v>1</v>
      </c>
      <c r="F350" s="246" t="s">
        <v>468</v>
      </c>
      <c r="G350" s="243"/>
      <c r="H350" s="245" t="s">
        <v>1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155</v>
      </c>
      <c r="AU350" s="252" t="s">
        <v>84</v>
      </c>
      <c r="AV350" s="13" t="s">
        <v>84</v>
      </c>
      <c r="AW350" s="13" t="s">
        <v>34</v>
      </c>
      <c r="AX350" s="13" t="s">
        <v>77</v>
      </c>
      <c r="AY350" s="252" t="s">
        <v>147</v>
      </c>
    </row>
    <row r="351" s="14" customFormat="1">
      <c r="A351" s="14"/>
      <c r="B351" s="253"/>
      <c r="C351" s="254"/>
      <c r="D351" s="244" t="s">
        <v>155</v>
      </c>
      <c r="E351" s="255" t="s">
        <v>1</v>
      </c>
      <c r="F351" s="256" t="s">
        <v>192</v>
      </c>
      <c r="G351" s="254"/>
      <c r="H351" s="257">
        <v>8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3" t="s">
        <v>155</v>
      </c>
      <c r="AU351" s="263" t="s">
        <v>84</v>
      </c>
      <c r="AV351" s="14" t="s">
        <v>86</v>
      </c>
      <c r="AW351" s="14" t="s">
        <v>34</v>
      </c>
      <c r="AX351" s="14" t="s">
        <v>77</v>
      </c>
      <c r="AY351" s="263" t="s">
        <v>147</v>
      </c>
    </row>
    <row r="352" s="15" customFormat="1">
      <c r="A352" s="15"/>
      <c r="B352" s="264"/>
      <c r="C352" s="265"/>
      <c r="D352" s="244" t="s">
        <v>155</v>
      </c>
      <c r="E352" s="266" t="s">
        <v>1</v>
      </c>
      <c r="F352" s="267" t="s">
        <v>158</v>
      </c>
      <c r="G352" s="265"/>
      <c r="H352" s="268">
        <v>8</v>
      </c>
      <c r="I352" s="269"/>
      <c r="J352" s="265"/>
      <c r="K352" s="265"/>
      <c r="L352" s="270"/>
      <c r="M352" s="271"/>
      <c r="N352" s="272"/>
      <c r="O352" s="272"/>
      <c r="P352" s="272"/>
      <c r="Q352" s="272"/>
      <c r="R352" s="272"/>
      <c r="S352" s="272"/>
      <c r="T352" s="27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4" t="s">
        <v>155</v>
      </c>
      <c r="AU352" s="274" t="s">
        <v>84</v>
      </c>
      <c r="AV352" s="15" t="s">
        <v>153</v>
      </c>
      <c r="AW352" s="15" t="s">
        <v>34</v>
      </c>
      <c r="AX352" s="15" t="s">
        <v>84</v>
      </c>
      <c r="AY352" s="274" t="s">
        <v>147</v>
      </c>
    </row>
    <row r="353" s="2" customFormat="1" ht="16.5" customHeight="1">
      <c r="A353" s="39"/>
      <c r="B353" s="40"/>
      <c r="C353" s="228" t="s">
        <v>469</v>
      </c>
      <c r="D353" s="228" t="s">
        <v>149</v>
      </c>
      <c r="E353" s="229" t="s">
        <v>470</v>
      </c>
      <c r="F353" s="230" t="s">
        <v>471</v>
      </c>
      <c r="G353" s="231" t="s">
        <v>465</v>
      </c>
      <c r="H353" s="232">
        <v>16</v>
      </c>
      <c r="I353" s="233"/>
      <c r="J353" s="234">
        <f>ROUND(I353*H353,2)</f>
        <v>0</v>
      </c>
      <c r="K353" s="235"/>
      <c r="L353" s="45"/>
      <c r="M353" s="236" t="s">
        <v>1</v>
      </c>
      <c r="N353" s="237" t="s">
        <v>42</v>
      </c>
      <c r="O353" s="92"/>
      <c r="P353" s="238">
        <f>O353*H353</f>
        <v>0</v>
      </c>
      <c r="Q353" s="238">
        <v>0</v>
      </c>
      <c r="R353" s="238">
        <f>Q353*H353</f>
        <v>0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466</v>
      </c>
      <c r="AT353" s="240" t="s">
        <v>149</v>
      </c>
      <c r="AU353" s="240" t="s">
        <v>84</v>
      </c>
      <c r="AY353" s="18" t="s">
        <v>147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84</v>
      </c>
      <c r="BK353" s="241">
        <f>ROUND(I353*H353,2)</f>
        <v>0</v>
      </c>
      <c r="BL353" s="18" t="s">
        <v>466</v>
      </c>
      <c r="BM353" s="240" t="s">
        <v>472</v>
      </c>
    </row>
    <row r="354" s="14" customFormat="1">
      <c r="A354" s="14"/>
      <c r="B354" s="253"/>
      <c r="C354" s="254"/>
      <c r="D354" s="244" t="s">
        <v>155</v>
      </c>
      <c r="E354" s="255" t="s">
        <v>1</v>
      </c>
      <c r="F354" s="256" t="s">
        <v>473</v>
      </c>
      <c r="G354" s="254"/>
      <c r="H354" s="257">
        <v>16</v>
      </c>
      <c r="I354" s="258"/>
      <c r="J354" s="254"/>
      <c r="K354" s="254"/>
      <c r="L354" s="259"/>
      <c r="M354" s="260"/>
      <c r="N354" s="261"/>
      <c r="O354" s="261"/>
      <c r="P354" s="261"/>
      <c r="Q354" s="261"/>
      <c r="R354" s="261"/>
      <c r="S354" s="261"/>
      <c r="T354" s="26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3" t="s">
        <v>155</v>
      </c>
      <c r="AU354" s="263" t="s">
        <v>84</v>
      </c>
      <c r="AV354" s="14" t="s">
        <v>86</v>
      </c>
      <c r="AW354" s="14" t="s">
        <v>34</v>
      </c>
      <c r="AX354" s="14" t="s">
        <v>77</v>
      </c>
      <c r="AY354" s="263" t="s">
        <v>147</v>
      </c>
    </row>
    <row r="355" s="15" customFormat="1">
      <c r="A355" s="15"/>
      <c r="B355" s="264"/>
      <c r="C355" s="265"/>
      <c r="D355" s="244" t="s">
        <v>155</v>
      </c>
      <c r="E355" s="266" t="s">
        <v>1</v>
      </c>
      <c r="F355" s="267" t="s">
        <v>158</v>
      </c>
      <c r="G355" s="265"/>
      <c r="H355" s="268">
        <v>16</v>
      </c>
      <c r="I355" s="269"/>
      <c r="J355" s="265"/>
      <c r="K355" s="265"/>
      <c r="L355" s="270"/>
      <c r="M355" s="271"/>
      <c r="N355" s="272"/>
      <c r="O355" s="272"/>
      <c r="P355" s="272"/>
      <c r="Q355" s="272"/>
      <c r="R355" s="272"/>
      <c r="S355" s="272"/>
      <c r="T355" s="27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4" t="s">
        <v>155</v>
      </c>
      <c r="AU355" s="274" t="s">
        <v>84</v>
      </c>
      <c r="AV355" s="15" t="s">
        <v>153</v>
      </c>
      <c r="AW355" s="15" t="s">
        <v>34</v>
      </c>
      <c r="AX355" s="15" t="s">
        <v>84</v>
      </c>
      <c r="AY355" s="274" t="s">
        <v>147</v>
      </c>
    </row>
    <row r="356" s="2" customFormat="1" ht="16.5" customHeight="1">
      <c r="A356" s="39"/>
      <c r="B356" s="40"/>
      <c r="C356" s="228" t="s">
        <v>474</v>
      </c>
      <c r="D356" s="228" t="s">
        <v>149</v>
      </c>
      <c r="E356" s="229" t="s">
        <v>475</v>
      </c>
      <c r="F356" s="230" t="s">
        <v>476</v>
      </c>
      <c r="G356" s="231" t="s">
        <v>465</v>
      </c>
      <c r="H356" s="232">
        <v>40</v>
      </c>
      <c r="I356" s="233"/>
      <c r="J356" s="234">
        <f>ROUND(I356*H356,2)</f>
        <v>0</v>
      </c>
      <c r="K356" s="235"/>
      <c r="L356" s="45"/>
      <c r="M356" s="236" t="s">
        <v>1</v>
      </c>
      <c r="N356" s="237" t="s">
        <v>42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466</v>
      </c>
      <c r="AT356" s="240" t="s">
        <v>149</v>
      </c>
      <c r="AU356" s="240" t="s">
        <v>84</v>
      </c>
      <c r="AY356" s="18" t="s">
        <v>147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84</v>
      </c>
      <c r="BK356" s="241">
        <f>ROUND(I356*H356,2)</f>
        <v>0</v>
      </c>
      <c r="BL356" s="18" t="s">
        <v>466</v>
      </c>
      <c r="BM356" s="240" t="s">
        <v>477</v>
      </c>
    </row>
    <row r="357" s="14" customFormat="1">
      <c r="A357" s="14"/>
      <c r="B357" s="253"/>
      <c r="C357" s="254"/>
      <c r="D357" s="244" t="s">
        <v>155</v>
      </c>
      <c r="E357" s="255" t="s">
        <v>1</v>
      </c>
      <c r="F357" s="256" t="s">
        <v>478</v>
      </c>
      <c r="G357" s="254"/>
      <c r="H357" s="257">
        <v>4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155</v>
      </c>
      <c r="AU357" s="263" t="s">
        <v>84</v>
      </c>
      <c r="AV357" s="14" t="s">
        <v>86</v>
      </c>
      <c r="AW357" s="14" t="s">
        <v>34</v>
      </c>
      <c r="AX357" s="14" t="s">
        <v>77</v>
      </c>
      <c r="AY357" s="263" t="s">
        <v>147</v>
      </c>
    </row>
    <row r="358" s="14" customFormat="1">
      <c r="A358" s="14"/>
      <c r="B358" s="253"/>
      <c r="C358" s="254"/>
      <c r="D358" s="244" t="s">
        <v>155</v>
      </c>
      <c r="E358" s="255" t="s">
        <v>1</v>
      </c>
      <c r="F358" s="256" t="s">
        <v>479</v>
      </c>
      <c r="G358" s="254"/>
      <c r="H358" s="257">
        <v>2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3" t="s">
        <v>155</v>
      </c>
      <c r="AU358" s="263" t="s">
        <v>84</v>
      </c>
      <c r="AV358" s="14" t="s">
        <v>86</v>
      </c>
      <c r="AW358" s="14" t="s">
        <v>34</v>
      </c>
      <c r="AX358" s="14" t="s">
        <v>77</v>
      </c>
      <c r="AY358" s="263" t="s">
        <v>147</v>
      </c>
    </row>
    <row r="359" s="14" customFormat="1">
      <c r="A359" s="14"/>
      <c r="B359" s="253"/>
      <c r="C359" s="254"/>
      <c r="D359" s="244" t="s">
        <v>155</v>
      </c>
      <c r="E359" s="255" t="s">
        <v>1</v>
      </c>
      <c r="F359" s="256" t="s">
        <v>480</v>
      </c>
      <c r="G359" s="254"/>
      <c r="H359" s="257">
        <v>2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3" t="s">
        <v>155</v>
      </c>
      <c r="AU359" s="263" t="s">
        <v>84</v>
      </c>
      <c r="AV359" s="14" t="s">
        <v>86</v>
      </c>
      <c r="AW359" s="14" t="s">
        <v>34</v>
      </c>
      <c r="AX359" s="14" t="s">
        <v>77</v>
      </c>
      <c r="AY359" s="263" t="s">
        <v>147</v>
      </c>
    </row>
    <row r="360" s="14" customFormat="1">
      <c r="A360" s="14"/>
      <c r="B360" s="253"/>
      <c r="C360" s="254"/>
      <c r="D360" s="244" t="s">
        <v>155</v>
      </c>
      <c r="E360" s="255" t="s">
        <v>1</v>
      </c>
      <c r="F360" s="256" t="s">
        <v>481</v>
      </c>
      <c r="G360" s="254"/>
      <c r="H360" s="257">
        <v>4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3" t="s">
        <v>155</v>
      </c>
      <c r="AU360" s="263" t="s">
        <v>84</v>
      </c>
      <c r="AV360" s="14" t="s">
        <v>86</v>
      </c>
      <c r="AW360" s="14" t="s">
        <v>34</v>
      </c>
      <c r="AX360" s="14" t="s">
        <v>77</v>
      </c>
      <c r="AY360" s="263" t="s">
        <v>147</v>
      </c>
    </row>
    <row r="361" s="14" customFormat="1">
      <c r="A361" s="14"/>
      <c r="B361" s="253"/>
      <c r="C361" s="254"/>
      <c r="D361" s="244" t="s">
        <v>155</v>
      </c>
      <c r="E361" s="255" t="s">
        <v>1</v>
      </c>
      <c r="F361" s="256" t="s">
        <v>482</v>
      </c>
      <c r="G361" s="254"/>
      <c r="H361" s="257">
        <v>3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3" t="s">
        <v>155</v>
      </c>
      <c r="AU361" s="263" t="s">
        <v>84</v>
      </c>
      <c r="AV361" s="14" t="s">
        <v>86</v>
      </c>
      <c r="AW361" s="14" t="s">
        <v>34</v>
      </c>
      <c r="AX361" s="14" t="s">
        <v>77</v>
      </c>
      <c r="AY361" s="263" t="s">
        <v>147</v>
      </c>
    </row>
    <row r="362" s="14" customFormat="1">
      <c r="A362" s="14"/>
      <c r="B362" s="253"/>
      <c r="C362" s="254"/>
      <c r="D362" s="244" t="s">
        <v>155</v>
      </c>
      <c r="E362" s="255" t="s">
        <v>1</v>
      </c>
      <c r="F362" s="256" t="s">
        <v>483</v>
      </c>
      <c r="G362" s="254"/>
      <c r="H362" s="257">
        <v>8</v>
      </c>
      <c r="I362" s="258"/>
      <c r="J362" s="254"/>
      <c r="K362" s="254"/>
      <c r="L362" s="259"/>
      <c r="M362" s="260"/>
      <c r="N362" s="261"/>
      <c r="O362" s="261"/>
      <c r="P362" s="261"/>
      <c r="Q362" s="261"/>
      <c r="R362" s="261"/>
      <c r="S362" s="261"/>
      <c r="T362" s="26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3" t="s">
        <v>155</v>
      </c>
      <c r="AU362" s="263" t="s">
        <v>84</v>
      </c>
      <c r="AV362" s="14" t="s">
        <v>86</v>
      </c>
      <c r="AW362" s="14" t="s">
        <v>34</v>
      </c>
      <c r="AX362" s="14" t="s">
        <v>77</v>
      </c>
      <c r="AY362" s="263" t="s">
        <v>147</v>
      </c>
    </row>
    <row r="363" s="14" customFormat="1">
      <c r="A363" s="14"/>
      <c r="B363" s="253"/>
      <c r="C363" s="254"/>
      <c r="D363" s="244" t="s">
        <v>155</v>
      </c>
      <c r="E363" s="255" t="s">
        <v>1</v>
      </c>
      <c r="F363" s="256" t="s">
        <v>484</v>
      </c>
      <c r="G363" s="254"/>
      <c r="H363" s="257">
        <v>16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3" t="s">
        <v>155</v>
      </c>
      <c r="AU363" s="263" t="s">
        <v>84</v>
      </c>
      <c r="AV363" s="14" t="s">
        <v>86</v>
      </c>
      <c r="AW363" s="14" t="s">
        <v>34</v>
      </c>
      <c r="AX363" s="14" t="s">
        <v>77</v>
      </c>
      <c r="AY363" s="263" t="s">
        <v>147</v>
      </c>
    </row>
    <row r="364" s="14" customFormat="1">
      <c r="A364" s="14"/>
      <c r="B364" s="253"/>
      <c r="C364" s="254"/>
      <c r="D364" s="244" t="s">
        <v>155</v>
      </c>
      <c r="E364" s="255" t="s">
        <v>1</v>
      </c>
      <c r="F364" s="256" t="s">
        <v>485</v>
      </c>
      <c r="G364" s="254"/>
      <c r="H364" s="257">
        <v>1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3" t="s">
        <v>155</v>
      </c>
      <c r="AU364" s="263" t="s">
        <v>84</v>
      </c>
      <c r="AV364" s="14" t="s">
        <v>86</v>
      </c>
      <c r="AW364" s="14" t="s">
        <v>34</v>
      </c>
      <c r="AX364" s="14" t="s">
        <v>77</v>
      </c>
      <c r="AY364" s="263" t="s">
        <v>147</v>
      </c>
    </row>
    <row r="365" s="15" customFormat="1">
      <c r="A365" s="15"/>
      <c r="B365" s="264"/>
      <c r="C365" s="265"/>
      <c r="D365" s="244" t="s">
        <v>155</v>
      </c>
      <c r="E365" s="266" t="s">
        <v>1</v>
      </c>
      <c r="F365" s="267" t="s">
        <v>158</v>
      </c>
      <c r="G365" s="265"/>
      <c r="H365" s="268">
        <v>40</v>
      </c>
      <c r="I365" s="269"/>
      <c r="J365" s="265"/>
      <c r="K365" s="265"/>
      <c r="L365" s="270"/>
      <c r="M365" s="271"/>
      <c r="N365" s="272"/>
      <c r="O365" s="272"/>
      <c r="P365" s="272"/>
      <c r="Q365" s="272"/>
      <c r="R365" s="272"/>
      <c r="S365" s="272"/>
      <c r="T365" s="27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4" t="s">
        <v>155</v>
      </c>
      <c r="AU365" s="274" t="s">
        <v>84</v>
      </c>
      <c r="AV365" s="15" t="s">
        <v>153</v>
      </c>
      <c r="AW365" s="15" t="s">
        <v>34</v>
      </c>
      <c r="AX365" s="15" t="s">
        <v>84</v>
      </c>
      <c r="AY365" s="274" t="s">
        <v>147</v>
      </c>
    </row>
    <row r="366" s="2" customFormat="1" ht="21.75" customHeight="1">
      <c r="A366" s="39"/>
      <c r="B366" s="40"/>
      <c r="C366" s="228" t="s">
        <v>486</v>
      </c>
      <c r="D366" s="228" t="s">
        <v>149</v>
      </c>
      <c r="E366" s="229" t="s">
        <v>487</v>
      </c>
      <c r="F366" s="230" t="s">
        <v>488</v>
      </c>
      <c r="G366" s="231" t="s">
        <v>465</v>
      </c>
      <c r="H366" s="232">
        <v>27</v>
      </c>
      <c r="I366" s="233"/>
      <c r="J366" s="234">
        <f>ROUND(I366*H366,2)</f>
        <v>0</v>
      </c>
      <c r="K366" s="235"/>
      <c r="L366" s="45"/>
      <c r="M366" s="236" t="s">
        <v>1</v>
      </c>
      <c r="N366" s="237" t="s">
        <v>42</v>
      </c>
      <c r="O366" s="92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466</v>
      </c>
      <c r="AT366" s="240" t="s">
        <v>149</v>
      </c>
      <c r="AU366" s="240" t="s">
        <v>84</v>
      </c>
      <c r="AY366" s="18" t="s">
        <v>147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84</v>
      </c>
      <c r="BK366" s="241">
        <f>ROUND(I366*H366,2)</f>
        <v>0</v>
      </c>
      <c r="BL366" s="18" t="s">
        <v>466</v>
      </c>
      <c r="BM366" s="240" t="s">
        <v>489</v>
      </c>
    </row>
    <row r="367" s="14" customFormat="1">
      <c r="A367" s="14"/>
      <c r="B367" s="253"/>
      <c r="C367" s="254"/>
      <c r="D367" s="244" t="s">
        <v>155</v>
      </c>
      <c r="E367" s="255" t="s">
        <v>1</v>
      </c>
      <c r="F367" s="256" t="s">
        <v>490</v>
      </c>
      <c r="G367" s="254"/>
      <c r="H367" s="257">
        <v>1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3" t="s">
        <v>155</v>
      </c>
      <c r="AU367" s="263" t="s">
        <v>84</v>
      </c>
      <c r="AV367" s="14" t="s">
        <v>86</v>
      </c>
      <c r="AW367" s="14" t="s">
        <v>34</v>
      </c>
      <c r="AX367" s="14" t="s">
        <v>77</v>
      </c>
      <c r="AY367" s="263" t="s">
        <v>147</v>
      </c>
    </row>
    <row r="368" s="14" customFormat="1">
      <c r="A368" s="14"/>
      <c r="B368" s="253"/>
      <c r="C368" s="254"/>
      <c r="D368" s="244" t="s">
        <v>155</v>
      </c>
      <c r="E368" s="255" t="s">
        <v>1</v>
      </c>
      <c r="F368" s="256" t="s">
        <v>491</v>
      </c>
      <c r="G368" s="254"/>
      <c r="H368" s="257">
        <v>1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3" t="s">
        <v>155</v>
      </c>
      <c r="AU368" s="263" t="s">
        <v>84</v>
      </c>
      <c r="AV368" s="14" t="s">
        <v>86</v>
      </c>
      <c r="AW368" s="14" t="s">
        <v>34</v>
      </c>
      <c r="AX368" s="14" t="s">
        <v>77</v>
      </c>
      <c r="AY368" s="263" t="s">
        <v>147</v>
      </c>
    </row>
    <row r="369" s="14" customFormat="1">
      <c r="A369" s="14"/>
      <c r="B369" s="253"/>
      <c r="C369" s="254"/>
      <c r="D369" s="244" t="s">
        <v>155</v>
      </c>
      <c r="E369" s="255" t="s">
        <v>1</v>
      </c>
      <c r="F369" s="256" t="s">
        <v>492</v>
      </c>
      <c r="G369" s="254"/>
      <c r="H369" s="257">
        <v>1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3" t="s">
        <v>155</v>
      </c>
      <c r="AU369" s="263" t="s">
        <v>84</v>
      </c>
      <c r="AV369" s="14" t="s">
        <v>86</v>
      </c>
      <c r="AW369" s="14" t="s">
        <v>34</v>
      </c>
      <c r="AX369" s="14" t="s">
        <v>77</v>
      </c>
      <c r="AY369" s="263" t="s">
        <v>147</v>
      </c>
    </row>
    <row r="370" s="14" customFormat="1">
      <c r="A370" s="14"/>
      <c r="B370" s="253"/>
      <c r="C370" s="254"/>
      <c r="D370" s="244" t="s">
        <v>155</v>
      </c>
      <c r="E370" s="255" t="s">
        <v>1</v>
      </c>
      <c r="F370" s="256" t="s">
        <v>493</v>
      </c>
      <c r="G370" s="254"/>
      <c r="H370" s="257">
        <v>24</v>
      </c>
      <c r="I370" s="258"/>
      <c r="J370" s="254"/>
      <c r="K370" s="254"/>
      <c r="L370" s="259"/>
      <c r="M370" s="260"/>
      <c r="N370" s="261"/>
      <c r="O370" s="261"/>
      <c r="P370" s="261"/>
      <c r="Q370" s="261"/>
      <c r="R370" s="261"/>
      <c r="S370" s="261"/>
      <c r="T370" s="26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3" t="s">
        <v>155</v>
      </c>
      <c r="AU370" s="263" t="s">
        <v>84</v>
      </c>
      <c r="AV370" s="14" t="s">
        <v>86</v>
      </c>
      <c r="AW370" s="14" t="s">
        <v>34</v>
      </c>
      <c r="AX370" s="14" t="s">
        <v>77</v>
      </c>
      <c r="AY370" s="263" t="s">
        <v>147</v>
      </c>
    </row>
    <row r="371" s="15" customFormat="1">
      <c r="A371" s="15"/>
      <c r="B371" s="264"/>
      <c r="C371" s="265"/>
      <c r="D371" s="244" t="s">
        <v>155</v>
      </c>
      <c r="E371" s="266" t="s">
        <v>1</v>
      </c>
      <c r="F371" s="267" t="s">
        <v>158</v>
      </c>
      <c r="G371" s="265"/>
      <c r="H371" s="268">
        <v>27</v>
      </c>
      <c r="I371" s="269"/>
      <c r="J371" s="265"/>
      <c r="K371" s="265"/>
      <c r="L371" s="270"/>
      <c r="M371" s="271"/>
      <c r="N371" s="272"/>
      <c r="O371" s="272"/>
      <c r="P371" s="272"/>
      <c r="Q371" s="272"/>
      <c r="R371" s="272"/>
      <c r="S371" s="272"/>
      <c r="T371" s="27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4" t="s">
        <v>155</v>
      </c>
      <c r="AU371" s="274" t="s">
        <v>84</v>
      </c>
      <c r="AV371" s="15" t="s">
        <v>153</v>
      </c>
      <c r="AW371" s="15" t="s">
        <v>34</v>
      </c>
      <c r="AX371" s="15" t="s">
        <v>84</v>
      </c>
      <c r="AY371" s="274" t="s">
        <v>147</v>
      </c>
    </row>
    <row r="372" s="2" customFormat="1" ht="24.15" customHeight="1">
      <c r="A372" s="39"/>
      <c r="B372" s="40"/>
      <c r="C372" s="228" t="s">
        <v>494</v>
      </c>
      <c r="D372" s="228" t="s">
        <v>149</v>
      </c>
      <c r="E372" s="229" t="s">
        <v>495</v>
      </c>
      <c r="F372" s="230" t="s">
        <v>496</v>
      </c>
      <c r="G372" s="231" t="s">
        <v>465</v>
      </c>
      <c r="H372" s="232">
        <v>18</v>
      </c>
      <c r="I372" s="233"/>
      <c r="J372" s="234">
        <f>ROUND(I372*H372,2)</f>
        <v>0</v>
      </c>
      <c r="K372" s="235"/>
      <c r="L372" s="45"/>
      <c r="M372" s="236" t="s">
        <v>1</v>
      </c>
      <c r="N372" s="237" t="s">
        <v>42</v>
      </c>
      <c r="O372" s="92"/>
      <c r="P372" s="238">
        <f>O372*H372</f>
        <v>0</v>
      </c>
      <c r="Q372" s="238">
        <v>0</v>
      </c>
      <c r="R372" s="238">
        <f>Q372*H372</f>
        <v>0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466</v>
      </c>
      <c r="AT372" s="240" t="s">
        <v>149</v>
      </c>
      <c r="AU372" s="240" t="s">
        <v>84</v>
      </c>
      <c r="AY372" s="18" t="s">
        <v>147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84</v>
      </c>
      <c r="BK372" s="241">
        <f>ROUND(I372*H372,2)</f>
        <v>0</v>
      </c>
      <c r="BL372" s="18" t="s">
        <v>466</v>
      </c>
      <c r="BM372" s="240" t="s">
        <v>497</v>
      </c>
    </row>
    <row r="373" s="14" customFormat="1">
      <c r="A373" s="14"/>
      <c r="B373" s="253"/>
      <c r="C373" s="254"/>
      <c r="D373" s="244" t="s">
        <v>155</v>
      </c>
      <c r="E373" s="255" t="s">
        <v>1</v>
      </c>
      <c r="F373" s="256" t="s">
        <v>498</v>
      </c>
      <c r="G373" s="254"/>
      <c r="H373" s="257">
        <v>8</v>
      </c>
      <c r="I373" s="258"/>
      <c r="J373" s="254"/>
      <c r="K373" s="254"/>
      <c r="L373" s="259"/>
      <c r="M373" s="260"/>
      <c r="N373" s="261"/>
      <c r="O373" s="261"/>
      <c r="P373" s="261"/>
      <c r="Q373" s="261"/>
      <c r="R373" s="261"/>
      <c r="S373" s="261"/>
      <c r="T373" s="26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3" t="s">
        <v>155</v>
      </c>
      <c r="AU373" s="263" t="s">
        <v>84</v>
      </c>
      <c r="AV373" s="14" t="s">
        <v>86</v>
      </c>
      <c r="AW373" s="14" t="s">
        <v>34</v>
      </c>
      <c r="AX373" s="14" t="s">
        <v>77</v>
      </c>
      <c r="AY373" s="263" t="s">
        <v>147</v>
      </c>
    </row>
    <row r="374" s="14" customFormat="1">
      <c r="A374" s="14"/>
      <c r="B374" s="253"/>
      <c r="C374" s="254"/>
      <c r="D374" s="244" t="s">
        <v>155</v>
      </c>
      <c r="E374" s="255" t="s">
        <v>1</v>
      </c>
      <c r="F374" s="256" t="s">
        <v>499</v>
      </c>
      <c r="G374" s="254"/>
      <c r="H374" s="257">
        <v>8</v>
      </c>
      <c r="I374" s="258"/>
      <c r="J374" s="254"/>
      <c r="K374" s="254"/>
      <c r="L374" s="259"/>
      <c r="M374" s="260"/>
      <c r="N374" s="261"/>
      <c r="O374" s="261"/>
      <c r="P374" s="261"/>
      <c r="Q374" s="261"/>
      <c r="R374" s="261"/>
      <c r="S374" s="261"/>
      <c r="T374" s="26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3" t="s">
        <v>155</v>
      </c>
      <c r="AU374" s="263" t="s">
        <v>84</v>
      </c>
      <c r="AV374" s="14" t="s">
        <v>86</v>
      </c>
      <c r="AW374" s="14" t="s">
        <v>34</v>
      </c>
      <c r="AX374" s="14" t="s">
        <v>77</v>
      </c>
      <c r="AY374" s="263" t="s">
        <v>147</v>
      </c>
    </row>
    <row r="375" s="14" customFormat="1">
      <c r="A375" s="14"/>
      <c r="B375" s="253"/>
      <c r="C375" s="254"/>
      <c r="D375" s="244" t="s">
        <v>155</v>
      </c>
      <c r="E375" s="255" t="s">
        <v>1</v>
      </c>
      <c r="F375" s="256" t="s">
        <v>500</v>
      </c>
      <c r="G375" s="254"/>
      <c r="H375" s="257">
        <v>2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155</v>
      </c>
      <c r="AU375" s="263" t="s">
        <v>84</v>
      </c>
      <c r="AV375" s="14" t="s">
        <v>86</v>
      </c>
      <c r="AW375" s="14" t="s">
        <v>34</v>
      </c>
      <c r="AX375" s="14" t="s">
        <v>77</v>
      </c>
      <c r="AY375" s="263" t="s">
        <v>147</v>
      </c>
    </row>
    <row r="376" s="15" customFormat="1">
      <c r="A376" s="15"/>
      <c r="B376" s="264"/>
      <c r="C376" s="265"/>
      <c r="D376" s="244" t="s">
        <v>155</v>
      </c>
      <c r="E376" s="266" t="s">
        <v>1</v>
      </c>
      <c r="F376" s="267" t="s">
        <v>158</v>
      </c>
      <c r="G376" s="265"/>
      <c r="H376" s="268">
        <v>18</v>
      </c>
      <c r="I376" s="269"/>
      <c r="J376" s="265"/>
      <c r="K376" s="265"/>
      <c r="L376" s="270"/>
      <c r="M376" s="275"/>
      <c r="N376" s="276"/>
      <c r="O376" s="276"/>
      <c r="P376" s="276"/>
      <c r="Q376" s="276"/>
      <c r="R376" s="276"/>
      <c r="S376" s="276"/>
      <c r="T376" s="27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4" t="s">
        <v>155</v>
      </c>
      <c r="AU376" s="274" t="s">
        <v>84</v>
      </c>
      <c r="AV376" s="15" t="s">
        <v>153</v>
      </c>
      <c r="AW376" s="15" t="s">
        <v>34</v>
      </c>
      <c r="AX376" s="15" t="s">
        <v>84</v>
      </c>
      <c r="AY376" s="274" t="s">
        <v>147</v>
      </c>
    </row>
    <row r="377" s="2" customFormat="1" ht="6.96" customHeight="1">
      <c r="A377" s="39"/>
      <c r="B377" s="67"/>
      <c r="C377" s="68"/>
      <c r="D377" s="68"/>
      <c r="E377" s="68"/>
      <c r="F377" s="68"/>
      <c r="G377" s="68"/>
      <c r="H377" s="68"/>
      <c r="I377" s="68"/>
      <c r="J377" s="68"/>
      <c r="K377" s="68"/>
      <c r="L377" s="45"/>
      <c r="M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</row>
  </sheetData>
  <sheetProtection sheet="1" autoFilter="0" formatColumns="0" formatRows="0" objects="1" scenarios="1" spinCount="100000" saltValue="Nu/5S6tFrRIMcfPZmXSoSW5JdUjtGxnEzFMY93twTIUjgmxNGtjG4R0O/ANIQybaEqLQPSRP6gxkcEuBQ8F6JA==" hashValue="OWi5NLbJXK21fOf4tl+6PDZeg7YNtTRB4njdBle3jEPj0whGYb93WZDjLZdkhDI1Hv+zmNpFx8veB2aeJZFpLw==" algorithmName="SHA-512" password="CC35"/>
  <autoFilter ref="C134:K3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Snížení energetické náročnosti budov krajské správy a údržby silnic Vysočina v Třešti - provozní budova</v>
      </c>
      <c r="F7" s="151"/>
      <c r="G7" s="151"/>
      <c r="H7" s="151"/>
      <c r="L7" s="21"/>
    </row>
    <row r="8" s="1" customFormat="1" ht="12" customHeight="1">
      <c r="B8" s="21"/>
      <c r="D8" s="151" t="s">
        <v>108</v>
      </c>
      <c r="L8" s="21"/>
    </row>
    <row r="9" s="2" customFormat="1" ht="16.5" customHeight="1">
      <c r="A9" s="39"/>
      <c r="B9" s="45"/>
      <c r="C9" s="39"/>
      <c r="D9" s="39"/>
      <c r="E9" s="152" t="s">
        <v>109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501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20. 8. 2024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33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ROUND(J136,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ROUND((SUM(BE136:BE640)),  2)</f>
        <v>0</v>
      </c>
      <c r="G35" s="39"/>
      <c r="H35" s="39"/>
      <c r="I35" s="165">
        <v>0.20999999999999999</v>
      </c>
      <c r="J35" s="164">
        <f>ROUND(((SUM(BE136:BE640))*I35),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ROUND((SUM(BF136:BF640)),  2)</f>
        <v>0</v>
      </c>
      <c r="G36" s="39"/>
      <c r="H36" s="39"/>
      <c r="I36" s="165">
        <v>0.12</v>
      </c>
      <c r="J36" s="164">
        <f>ROUND(((SUM(BF136:BF640))*I36),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ROUND((SUM(BG136:BG640)),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ROUND((SUM(BH136:BH640)),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ROUND((SUM(BI136:BI640)),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Snížení energetické náročnosti budov krajské správy a údržby silnic Vysočina v Třešti - provozní budova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02 - Stavební úpravy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20. 8. 2024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>Krajská správa a údržba silnic Vysočiny p.o.</v>
      </c>
      <c r="G93" s="41"/>
      <c r="H93" s="41"/>
      <c r="I93" s="33" t="s">
        <v>32</v>
      </c>
      <c r="J93" s="37" t="str">
        <f>E23</f>
        <v>PANTA-Š, s.r.o., Slatinice 251, 783 42 Slatinice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40.0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PANTA-Š, s.r.o., Slatinice 251, 783 42 Slatinice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J137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502</v>
      </c>
      <c r="E100" s="197"/>
      <c r="F100" s="197"/>
      <c r="G100" s="197"/>
      <c r="H100" s="197"/>
      <c r="I100" s="197"/>
      <c r="J100" s="198">
        <f>J138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503</v>
      </c>
      <c r="E101" s="197"/>
      <c r="F101" s="197"/>
      <c r="G101" s="197"/>
      <c r="H101" s="197"/>
      <c r="I101" s="197"/>
      <c r="J101" s="198">
        <f>J143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119</v>
      </c>
      <c r="E102" s="197"/>
      <c r="F102" s="197"/>
      <c r="G102" s="197"/>
      <c r="H102" s="197"/>
      <c r="I102" s="197"/>
      <c r="J102" s="198">
        <f>J352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504</v>
      </c>
      <c r="E103" s="197"/>
      <c r="F103" s="197"/>
      <c r="G103" s="197"/>
      <c r="H103" s="197"/>
      <c r="I103" s="197"/>
      <c r="J103" s="198">
        <f>J395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121</v>
      </c>
      <c r="E104" s="192"/>
      <c r="F104" s="192"/>
      <c r="G104" s="192"/>
      <c r="H104" s="192"/>
      <c r="I104" s="192"/>
      <c r="J104" s="193">
        <f>J397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124</v>
      </c>
      <c r="E105" s="197"/>
      <c r="F105" s="197"/>
      <c r="G105" s="197"/>
      <c r="H105" s="197"/>
      <c r="I105" s="197"/>
      <c r="J105" s="198">
        <f>J398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125</v>
      </c>
      <c r="E106" s="197"/>
      <c r="F106" s="197"/>
      <c r="G106" s="197"/>
      <c r="H106" s="197"/>
      <c r="I106" s="197"/>
      <c r="J106" s="198">
        <f>J405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126</v>
      </c>
      <c r="E107" s="197"/>
      <c r="F107" s="197"/>
      <c r="G107" s="197"/>
      <c r="H107" s="197"/>
      <c r="I107" s="197"/>
      <c r="J107" s="198">
        <f>J428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127</v>
      </c>
      <c r="E108" s="197"/>
      <c r="F108" s="197"/>
      <c r="G108" s="197"/>
      <c r="H108" s="197"/>
      <c r="I108" s="197"/>
      <c r="J108" s="198">
        <f>J443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128</v>
      </c>
      <c r="E109" s="197"/>
      <c r="F109" s="197"/>
      <c r="G109" s="197"/>
      <c r="H109" s="197"/>
      <c r="I109" s="197"/>
      <c r="J109" s="198">
        <f>J498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129</v>
      </c>
      <c r="E110" s="197"/>
      <c r="F110" s="197"/>
      <c r="G110" s="197"/>
      <c r="H110" s="197"/>
      <c r="I110" s="197"/>
      <c r="J110" s="198">
        <f>J511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130</v>
      </c>
      <c r="E111" s="197"/>
      <c r="F111" s="197"/>
      <c r="G111" s="197"/>
      <c r="H111" s="197"/>
      <c r="I111" s="197"/>
      <c r="J111" s="198">
        <f>J565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505</v>
      </c>
      <c r="E112" s="197"/>
      <c r="F112" s="197"/>
      <c r="G112" s="197"/>
      <c r="H112" s="197"/>
      <c r="I112" s="197"/>
      <c r="J112" s="198">
        <f>J581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506</v>
      </c>
      <c r="E113" s="197"/>
      <c r="F113" s="197"/>
      <c r="G113" s="197"/>
      <c r="H113" s="197"/>
      <c r="I113" s="197"/>
      <c r="J113" s="198">
        <f>J610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9"/>
      <c r="C114" s="190"/>
      <c r="D114" s="191" t="s">
        <v>131</v>
      </c>
      <c r="E114" s="192"/>
      <c r="F114" s="192"/>
      <c r="G114" s="192"/>
      <c r="H114" s="192"/>
      <c r="I114" s="192"/>
      <c r="J114" s="193">
        <f>J632</f>
        <v>0</v>
      </c>
      <c r="K114" s="190"/>
      <c r="L114" s="19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132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4" t="str">
        <f>E7</f>
        <v>Snížení energetické náročnosti budov krajské správy a údržby silnic Vysočina v Třešti - provozní budova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108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4" t="s">
        <v>109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110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02 - Stavební úpravy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20. 8. 2024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40.05" customHeight="1">
      <c r="A132" s="39"/>
      <c r="B132" s="40"/>
      <c r="C132" s="33" t="s">
        <v>24</v>
      </c>
      <c r="D132" s="41"/>
      <c r="E132" s="41"/>
      <c r="F132" s="28" t="str">
        <f>E17</f>
        <v>Krajská správa a údržba silnic Vysočiny p.o.</v>
      </c>
      <c r="G132" s="41"/>
      <c r="H132" s="41"/>
      <c r="I132" s="33" t="s">
        <v>32</v>
      </c>
      <c r="J132" s="37" t="str">
        <f>E23</f>
        <v>PANTA-Š, s.r.o., Slatinice 251, 783 42 Slatinice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40.05" customHeight="1">
      <c r="A133" s="39"/>
      <c r="B133" s="40"/>
      <c r="C133" s="33" t="s">
        <v>30</v>
      </c>
      <c r="D133" s="41"/>
      <c r="E133" s="41"/>
      <c r="F133" s="28" t="str">
        <f>IF(E20="","",E20)</f>
        <v>Vyplň údaj</v>
      </c>
      <c r="G133" s="41"/>
      <c r="H133" s="41"/>
      <c r="I133" s="33" t="s">
        <v>35</v>
      </c>
      <c r="J133" s="37" t="str">
        <f>E26</f>
        <v>PANTA-Š, s.r.o., Slatinice 251, 783 42 Slatinice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0"/>
      <c r="B135" s="201"/>
      <c r="C135" s="202" t="s">
        <v>133</v>
      </c>
      <c r="D135" s="203" t="s">
        <v>62</v>
      </c>
      <c r="E135" s="203" t="s">
        <v>58</v>
      </c>
      <c r="F135" s="203" t="s">
        <v>59</v>
      </c>
      <c r="G135" s="203" t="s">
        <v>134</v>
      </c>
      <c r="H135" s="203" t="s">
        <v>135</v>
      </c>
      <c r="I135" s="203" t="s">
        <v>136</v>
      </c>
      <c r="J135" s="204" t="s">
        <v>114</v>
      </c>
      <c r="K135" s="205" t="s">
        <v>137</v>
      </c>
      <c r="L135" s="206"/>
      <c r="M135" s="101" t="s">
        <v>1</v>
      </c>
      <c r="N135" s="102" t="s">
        <v>41</v>
      </c>
      <c r="O135" s="102" t="s">
        <v>138</v>
      </c>
      <c r="P135" s="102" t="s">
        <v>139</v>
      </c>
      <c r="Q135" s="102" t="s">
        <v>140</v>
      </c>
      <c r="R135" s="102" t="s">
        <v>141</v>
      </c>
      <c r="S135" s="102" t="s">
        <v>142</v>
      </c>
      <c r="T135" s="103" t="s">
        <v>143</v>
      </c>
      <c r="U135" s="200"/>
      <c r="V135" s="200"/>
      <c r="W135" s="200"/>
      <c r="X135" s="200"/>
      <c r="Y135" s="200"/>
      <c r="Z135" s="200"/>
      <c r="AA135" s="200"/>
      <c r="AB135" s="200"/>
      <c r="AC135" s="200"/>
      <c r="AD135" s="200"/>
      <c r="AE135" s="200"/>
    </row>
    <row r="136" s="2" customFormat="1" ht="22.8" customHeight="1">
      <c r="A136" s="39"/>
      <c r="B136" s="40"/>
      <c r="C136" s="108" t="s">
        <v>144</v>
      </c>
      <c r="D136" s="41"/>
      <c r="E136" s="41"/>
      <c r="F136" s="41"/>
      <c r="G136" s="41"/>
      <c r="H136" s="41"/>
      <c r="I136" s="41"/>
      <c r="J136" s="207">
        <f>BK136</f>
        <v>0</v>
      </c>
      <c r="K136" s="41"/>
      <c r="L136" s="45"/>
      <c r="M136" s="104"/>
      <c r="N136" s="208"/>
      <c r="O136" s="105"/>
      <c r="P136" s="209">
        <f>P137+P397+P632</f>
        <v>0</v>
      </c>
      <c r="Q136" s="105"/>
      <c r="R136" s="209">
        <f>R137+R397+R632</f>
        <v>34.723860379999998</v>
      </c>
      <c r="S136" s="105"/>
      <c r="T136" s="210">
        <f>T137+T397+T632</f>
        <v>0.016288200000000003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76</v>
      </c>
      <c r="AU136" s="18" t="s">
        <v>116</v>
      </c>
      <c r="BK136" s="211">
        <f>BK137+BK397+BK632</f>
        <v>0</v>
      </c>
    </row>
    <row r="137" s="12" customFormat="1" ht="25.92" customHeight="1">
      <c r="A137" s="12"/>
      <c r="B137" s="212"/>
      <c r="C137" s="213"/>
      <c r="D137" s="214" t="s">
        <v>76</v>
      </c>
      <c r="E137" s="215" t="s">
        <v>145</v>
      </c>
      <c r="F137" s="215" t="s">
        <v>146</v>
      </c>
      <c r="G137" s="213"/>
      <c r="H137" s="213"/>
      <c r="I137" s="216"/>
      <c r="J137" s="217">
        <f>BK137</f>
        <v>0</v>
      </c>
      <c r="K137" s="213"/>
      <c r="L137" s="218"/>
      <c r="M137" s="219"/>
      <c r="N137" s="220"/>
      <c r="O137" s="220"/>
      <c r="P137" s="221">
        <f>P138+P143+P352+P395</f>
        <v>0</v>
      </c>
      <c r="Q137" s="220"/>
      <c r="R137" s="221">
        <f>R138+R143+R352+R395</f>
        <v>21.852817480000002</v>
      </c>
      <c r="S137" s="220"/>
      <c r="T137" s="222">
        <f>T138+T143+T352+T395</f>
        <v>0.0012882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84</v>
      </c>
      <c r="AT137" s="224" t="s">
        <v>76</v>
      </c>
      <c r="AU137" s="224" t="s">
        <v>77</v>
      </c>
      <c r="AY137" s="223" t="s">
        <v>147</v>
      </c>
      <c r="BK137" s="225">
        <f>BK138+BK143+BK352+BK395</f>
        <v>0</v>
      </c>
    </row>
    <row r="138" s="12" customFormat="1" ht="22.8" customHeight="1">
      <c r="A138" s="12"/>
      <c r="B138" s="212"/>
      <c r="C138" s="213"/>
      <c r="D138" s="214" t="s">
        <v>76</v>
      </c>
      <c r="E138" s="226" t="s">
        <v>176</v>
      </c>
      <c r="F138" s="226" t="s">
        <v>507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SUM(P139:P142)</f>
        <v>0</v>
      </c>
      <c r="Q138" s="220"/>
      <c r="R138" s="221">
        <f>SUM(R139:R142)</f>
        <v>0</v>
      </c>
      <c r="S138" s="220"/>
      <c r="T138" s="222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84</v>
      </c>
      <c r="AT138" s="224" t="s">
        <v>76</v>
      </c>
      <c r="AU138" s="224" t="s">
        <v>84</v>
      </c>
      <c r="AY138" s="223" t="s">
        <v>147</v>
      </c>
      <c r="BK138" s="225">
        <f>SUM(BK139:BK142)</f>
        <v>0</v>
      </c>
    </row>
    <row r="139" s="2" customFormat="1" ht="21.75" customHeight="1">
      <c r="A139" s="39"/>
      <c r="B139" s="40"/>
      <c r="C139" s="228" t="s">
        <v>84</v>
      </c>
      <c r="D139" s="228" t="s">
        <v>149</v>
      </c>
      <c r="E139" s="229" t="s">
        <v>508</v>
      </c>
      <c r="F139" s="230" t="s">
        <v>509</v>
      </c>
      <c r="G139" s="231" t="s">
        <v>152</v>
      </c>
      <c r="H139" s="232">
        <v>22.199999999999999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153</v>
      </c>
      <c r="AT139" s="240" t="s">
        <v>149</v>
      </c>
      <c r="AU139" s="240" t="s">
        <v>86</v>
      </c>
      <c r="AY139" s="18" t="s">
        <v>147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84</v>
      </c>
      <c r="BK139" s="241">
        <f>ROUND(I139*H139,2)</f>
        <v>0</v>
      </c>
      <c r="BL139" s="18" t="s">
        <v>153</v>
      </c>
      <c r="BM139" s="240" t="s">
        <v>510</v>
      </c>
    </row>
    <row r="140" s="13" customFormat="1">
      <c r="A140" s="13"/>
      <c r="B140" s="242"/>
      <c r="C140" s="243"/>
      <c r="D140" s="244" t="s">
        <v>155</v>
      </c>
      <c r="E140" s="245" t="s">
        <v>1</v>
      </c>
      <c r="F140" s="246" t="s">
        <v>511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155</v>
      </c>
      <c r="AU140" s="252" t="s">
        <v>86</v>
      </c>
      <c r="AV140" s="13" t="s">
        <v>84</v>
      </c>
      <c r="AW140" s="13" t="s">
        <v>34</v>
      </c>
      <c r="AX140" s="13" t="s">
        <v>77</v>
      </c>
      <c r="AY140" s="252" t="s">
        <v>147</v>
      </c>
    </row>
    <row r="141" s="14" customFormat="1">
      <c r="A141" s="14"/>
      <c r="B141" s="253"/>
      <c r="C141" s="254"/>
      <c r="D141" s="244" t="s">
        <v>155</v>
      </c>
      <c r="E141" s="255" t="s">
        <v>1</v>
      </c>
      <c r="F141" s="256" t="s">
        <v>512</v>
      </c>
      <c r="G141" s="254"/>
      <c r="H141" s="257">
        <v>22.199999999999999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155</v>
      </c>
      <c r="AU141" s="263" t="s">
        <v>86</v>
      </c>
      <c r="AV141" s="14" t="s">
        <v>86</v>
      </c>
      <c r="AW141" s="14" t="s">
        <v>34</v>
      </c>
      <c r="AX141" s="14" t="s">
        <v>77</v>
      </c>
      <c r="AY141" s="263" t="s">
        <v>147</v>
      </c>
    </row>
    <row r="142" s="15" customFormat="1">
      <c r="A142" s="15"/>
      <c r="B142" s="264"/>
      <c r="C142" s="265"/>
      <c r="D142" s="244" t="s">
        <v>155</v>
      </c>
      <c r="E142" s="266" t="s">
        <v>1</v>
      </c>
      <c r="F142" s="267" t="s">
        <v>158</v>
      </c>
      <c r="G142" s="265"/>
      <c r="H142" s="268">
        <v>22.199999999999999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4" t="s">
        <v>155</v>
      </c>
      <c r="AU142" s="274" t="s">
        <v>86</v>
      </c>
      <c r="AV142" s="15" t="s">
        <v>153</v>
      </c>
      <c r="AW142" s="15" t="s">
        <v>34</v>
      </c>
      <c r="AX142" s="15" t="s">
        <v>84</v>
      </c>
      <c r="AY142" s="274" t="s">
        <v>147</v>
      </c>
    </row>
    <row r="143" s="12" customFormat="1" ht="22.8" customHeight="1">
      <c r="A143" s="12"/>
      <c r="B143" s="212"/>
      <c r="C143" s="213"/>
      <c r="D143" s="214" t="s">
        <v>76</v>
      </c>
      <c r="E143" s="226" t="s">
        <v>181</v>
      </c>
      <c r="F143" s="226" t="s">
        <v>513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SUM(P144:P351)</f>
        <v>0</v>
      </c>
      <c r="Q143" s="220"/>
      <c r="R143" s="221">
        <f>SUM(R144:R351)</f>
        <v>21.832214260000001</v>
      </c>
      <c r="S143" s="220"/>
      <c r="T143" s="222">
        <f>SUM(T144:T351)</f>
        <v>0.0012882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84</v>
      </c>
      <c r="AT143" s="224" t="s">
        <v>76</v>
      </c>
      <c r="AU143" s="224" t="s">
        <v>84</v>
      </c>
      <c r="AY143" s="223" t="s">
        <v>147</v>
      </c>
      <c r="BK143" s="225">
        <f>SUM(BK144:BK351)</f>
        <v>0</v>
      </c>
    </row>
    <row r="144" s="2" customFormat="1" ht="16.5" customHeight="1">
      <c r="A144" s="39"/>
      <c r="B144" s="40"/>
      <c r="C144" s="228" t="s">
        <v>86</v>
      </c>
      <c r="D144" s="228" t="s">
        <v>149</v>
      </c>
      <c r="E144" s="229" t="s">
        <v>514</v>
      </c>
      <c r="F144" s="230" t="s">
        <v>515</v>
      </c>
      <c r="G144" s="231" t="s">
        <v>152</v>
      </c>
      <c r="H144" s="232">
        <v>51.939999999999998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42</v>
      </c>
      <c r="O144" s="92"/>
      <c r="P144" s="238">
        <f>O144*H144</f>
        <v>0</v>
      </c>
      <c r="Q144" s="238">
        <v>0.034680000000000002</v>
      </c>
      <c r="R144" s="238">
        <f>Q144*H144</f>
        <v>1.8012792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153</v>
      </c>
      <c r="AT144" s="240" t="s">
        <v>149</v>
      </c>
      <c r="AU144" s="240" t="s">
        <v>86</v>
      </c>
      <c r="AY144" s="18" t="s">
        <v>147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84</v>
      </c>
      <c r="BK144" s="241">
        <f>ROUND(I144*H144,2)</f>
        <v>0</v>
      </c>
      <c r="BL144" s="18" t="s">
        <v>153</v>
      </c>
      <c r="BM144" s="240" t="s">
        <v>516</v>
      </c>
    </row>
    <row r="145" s="13" customFormat="1">
      <c r="A145" s="13"/>
      <c r="B145" s="242"/>
      <c r="C145" s="243"/>
      <c r="D145" s="244" t="s">
        <v>155</v>
      </c>
      <c r="E145" s="245" t="s">
        <v>1</v>
      </c>
      <c r="F145" s="246" t="s">
        <v>517</v>
      </c>
      <c r="G145" s="243"/>
      <c r="H145" s="245" t="s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155</v>
      </c>
      <c r="AU145" s="252" t="s">
        <v>86</v>
      </c>
      <c r="AV145" s="13" t="s">
        <v>84</v>
      </c>
      <c r="AW145" s="13" t="s">
        <v>34</v>
      </c>
      <c r="AX145" s="13" t="s">
        <v>77</v>
      </c>
      <c r="AY145" s="252" t="s">
        <v>147</v>
      </c>
    </row>
    <row r="146" s="14" customFormat="1">
      <c r="A146" s="14"/>
      <c r="B146" s="253"/>
      <c r="C146" s="254"/>
      <c r="D146" s="244" t="s">
        <v>155</v>
      </c>
      <c r="E146" s="255" t="s">
        <v>1</v>
      </c>
      <c r="F146" s="256" t="s">
        <v>518</v>
      </c>
      <c r="G146" s="254"/>
      <c r="H146" s="257">
        <v>15.84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155</v>
      </c>
      <c r="AU146" s="263" t="s">
        <v>86</v>
      </c>
      <c r="AV146" s="14" t="s">
        <v>86</v>
      </c>
      <c r="AW146" s="14" t="s">
        <v>34</v>
      </c>
      <c r="AX146" s="14" t="s">
        <v>77</v>
      </c>
      <c r="AY146" s="263" t="s">
        <v>147</v>
      </c>
    </row>
    <row r="147" s="14" customFormat="1">
      <c r="A147" s="14"/>
      <c r="B147" s="253"/>
      <c r="C147" s="254"/>
      <c r="D147" s="244" t="s">
        <v>155</v>
      </c>
      <c r="E147" s="255" t="s">
        <v>1</v>
      </c>
      <c r="F147" s="256" t="s">
        <v>519</v>
      </c>
      <c r="G147" s="254"/>
      <c r="H147" s="257">
        <v>20.16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155</v>
      </c>
      <c r="AU147" s="263" t="s">
        <v>86</v>
      </c>
      <c r="AV147" s="14" t="s">
        <v>86</v>
      </c>
      <c r="AW147" s="14" t="s">
        <v>34</v>
      </c>
      <c r="AX147" s="14" t="s">
        <v>77</v>
      </c>
      <c r="AY147" s="263" t="s">
        <v>147</v>
      </c>
    </row>
    <row r="148" s="14" customFormat="1">
      <c r="A148" s="14"/>
      <c r="B148" s="253"/>
      <c r="C148" s="254"/>
      <c r="D148" s="244" t="s">
        <v>155</v>
      </c>
      <c r="E148" s="255" t="s">
        <v>1</v>
      </c>
      <c r="F148" s="256" t="s">
        <v>520</v>
      </c>
      <c r="G148" s="254"/>
      <c r="H148" s="257">
        <v>4.3200000000000003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155</v>
      </c>
      <c r="AU148" s="263" t="s">
        <v>86</v>
      </c>
      <c r="AV148" s="14" t="s">
        <v>86</v>
      </c>
      <c r="AW148" s="14" t="s">
        <v>34</v>
      </c>
      <c r="AX148" s="14" t="s">
        <v>77</v>
      </c>
      <c r="AY148" s="263" t="s">
        <v>147</v>
      </c>
    </row>
    <row r="149" s="14" customFormat="1">
      <c r="A149" s="14"/>
      <c r="B149" s="253"/>
      <c r="C149" s="254"/>
      <c r="D149" s="244" t="s">
        <v>155</v>
      </c>
      <c r="E149" s="255" t="s">
        <v>1</v>
      </c>
      <c r="F149" s="256" t="s">
        <v>521</v>
      </c>
      <c r="G149" s="254"/>
      <c r="H149" s="257">
        <v>2.96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155</v>
      </c>
      <c r="AU149" s="263" t="s">
        <v>86</v>
      </c>
      <c r="AV149" s="14" t="s">
        <v>86</v>
      </c>
      <c r="AW149" s="14" t="s">
        <v>34</v>
      </c>
      <c r="AX149" s="14" t="s">
        <v>77</v>
      </c>
      <c r="AY149" s="263" t="s">
        <v>147</v>
      </c>
    </row>
    <row r="150" s="14" customFormat="1">
      <c r="A150" s="14"/>
      <c r="B150" s="253"/>
      <c r="C150" s="254"/>
      <c r="D150" s="244" t="s">
        <v>155</v>
      </c>
      <c r="E150" s="255" t="s">
        <v>1</v>
      </c>
      <c r="F150" s="256" t="s">
        <v>522</v>
      </c>
      <c r="G150" s="254"/>
      <c r="H150" s="257">
        <v>2.6200000000000001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155</v>
      </c>
      <c r="AU150" s="263" t="s">
        <v>86</v>
      </c>
      <c r="AV150" s="14" t="s">
        <v>86</v>
      </c>
      <c r="AW150" s="14" t="s">
        <v>34</v>
      </c>
      <c r="AX150" s="14" t="s">
        <v>77</v>
      </c>
      <c r="AY150" s="263" t="s">
        <v>147</v>
      </c>
    </row>
    <row r="151" s="14" customFormat="1">
      <c r="A151" s="14"/>
      <c r="B151" s="253"/>
      <c r="C151" s="254"/>
      <c r="D151" s="244" t="s">
        <v>155</v>
      </c>
      <c r="E151" s="255" t="s">
        <v>1</v>
      </c>
      <c r="F151" s="256" t="s">
        <v>523</v>
      </c>
      <c r="G151" s="254"/>
      <c r="H151" s="257">
        <v>2.7200000000000002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155</v>
      </c>
      <c r="AU151" s="263" t="s">
        <v>86</v>
      </c>
      <c r="AV151" s="14" t="s">
        <v>86</v>
      </c>
      <c r="AW151" s="14" t="s">
        <v>34</v>
      </c>
      <c r="AX151" s="14" t="s">
        <v>77</v>
      </c>
      <c r="AY151" s="263" t="s">
        <v>147</v>
      </c>
    </row>
    <row r="152" s="14" customFormat="1">
      <c r="A152" s="14"/>
      <c r="B152" s="253"/>
      <c r="C152" s="254"/>
      <c r="D152" s="244" t="s">
        <v>155</v>
      </c>
      <c r="E152" s="255" t="s">
        <v>1</v>
      </c>
      <c r="F152" s="256" t="s">
        <v>524</v>
      </c>
      <c r="G152" s="254"/>
      <c r="H152" s="257">
        <v>3.3199999999999998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155</v>
      </c>
      <c r="AU152" s="263" t="s">
        <v>86</v>
      </c>
      <c r="AV152" s="14" t="s">
        <v>86</v>
      </c>
      <c r="AW152" s="14" t="s">
        <v>34</v>
      </c>
      <c r="AX152" s="14" t="s">
        <v>77</v>
      </c>
      <c r="AY152" s="263" t="s">
        <v>147</v>
      </c>
    </row>
    <row r="153" s="15" customFormat="1">
      <c r="A153" s="15"/>
      <c r="B153" s="264"/>
      <c r="C153" s="265"/>
      <c r="D153" s="244" t="s">
        <v>155</v>
      </c>
      <c r="E153" s="266" t="s">
        <v>1</v>
      </c>
      <c r="F153" s="267" t="s">
        <v>158</v>
      </c>
      <c r="G153" s="265"/>
      <c r="H153" s="268">
        <v>51.939999999999998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155</v>
      </c>
      <c r="AU153" s="274" t="s">
        <v>86</v>
      </c>
      <c r="AV153" s="15" t="s">
        <v>153</v>
      </c>
      <c r="AW153" s="15" t="s">
        <v>34</v>
      </c>
      <c r="AX153" s="15" t="s">
        <v>84</v>
      </c>
      <c r="AY153" s="274" t="s">
        <v>147</v>
      </c>
    </row>
    <row r="154" s="2" customFormat="1" ht="16.5" customHeight="1">
      <c r="A154" s="39"/>
      <c r="B154" s="40"/>
      <c r="C154" s="228" t="s">
        <v>165</v>
      </c>
      <c r="D154" s="228" t="s">
        <v>149</v>
      </c>
      <c r="E154" s="229" t="s">
        <v>525</v>
      </c>
      <c r="F154" s="230" t="s">
        <v>526</v>
      </c>
      <c r="G154" s="231" t="s">
        <v>320</v>
      </c>
      <c r="H154" s="232">
        <v>13.1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42</v>
      </c>
      <c r="O154" s="92"/>
      <c r="P154" s="238">
        <f>O154*H154</f>
        <v>0</v>
      </c>
      <c r="Q154" s="238">
        <v>0.0015</v>
      </c>
      <c r="R154" s="238">
        <f>Q154*H154</f>
        <v>0.019650000000000001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153</v>
      </c>
      <c r="AT154" s="240" t="s">
        <v>149</v>
      </c>
      <c r="AU154" s="240" t="s">
        <v>86</v>
      </c>
      <c r="AY154" s="18" t="s">
        <v>147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84</v>
      </c>
      <c r="BK154" s="241">
        <f>ROUND(I154*H154,2)</f>
        <v>0</v>
      </c>
      <c r="BL154" s="18" t="s">
        <v>153</v>
      </c>
      <c r="BM154" s="240" t="s">
        <v>527</v>
      </c>
    </row>
    <row r="155" s="14" customFormat="1">
      <c r="A155" s="14"/>
      <c r="B155" s="253"/>
      <c r="C155" s="254"/>
      <c r="D155" s="244" t="s">
        <v>155</v>
      </c>
      <c r="E155" s="255" t="s">
        <v>1</v>
      </c>
      <c r="F155" s="256" t="s">
        <v>528</v>
      </c>
      <c r="G155" s="254"/>
      <c r="H155" s="257">
        <v>13.1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155</v>
      </c>
      <c r="AU155" s="263" t="s">
        <v>86</v>
      </c>
      <c r="AV155" s="14" t="s">
        <v>86</v>
      </c>
      <c r="AW155" s="14" t="s">
        <v>34</v>
      </c>
      <c r="AX155" s="14" t="s">
        <v>77</v>
      </c>
      <c r="AY155" s="263" t="s">
        <v>147</v>
      </c>
    </row>
    <row r="156" s="15" customFormat="1">
      <c r="A156" s="15"/>
      <c r="B156" s="264"/>
      <c r="C156" s="265"/>
      <c r="D156" s="244" t="s">
        <v>155</v>
      </c>
      <c r="E156" s="266" t="s">
        <v>1</v>
      </c>
      <c r="F156" s="267" t="s">
        <v>158</v>
      </c>
      <c r="G156" s="265"/>
      <c r="H156" s="268">
        <v>13.1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4" t="s">
        <v>155</v>
      </c>
      <c r="AU156" s="274" t="s">
        <v>86</v>
      </c>
      <c r="AV156" s="15" t="s">
        <v>153</v>
      </c>
      <c r="AW156" s="15" t="s">
        <v>34</v>
      </c>
      <c r="AX156" s="15" t="s">
        <v>84</v>
      </c>
      <c r="AY156" s="274" t="s">
        <v>147</v>
      </c>
    </row>
    <row r="157" s="2" customFormat="1" ht="21.75" customHeight="1">
      <c r="A157" s="39"/>
      <c r="B157" s="40"/>
      <c r="C157" s="228" t="s">
        <v>153</v>
      </c>
      <c r="D157" s="228" t="s">
        <v>149</v>
      </c>
      <c r="E157" s="229" t="s">
        <v>529</v>
      </c>
      <c r="F157" s="230" t="s">
        <v>530</v>
      </c>
      <c r="G157" s="231" t="s">
        <v>152</v>
      </c>
      <c r="H157" s="232">
        <v>25.350000000000001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42</v>
      </c>
      <c r="O157" s="92"/>
      <c r="P157" s="238">
        <f>O157*H157</f>
        <v>0</v>
      </c>
      <c r="Q157" s="238">
        <v>0.0043800000000000002</v>
      </c>
      <c r="R157" s="238">
        <f>Q157*H157</f>
        <v>0.11103300000000001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153</v>
      </c>
      <c r="AT157" s="240" t="s">
        <v>149</v>
      </c>
      <c r="AU157" s="240" t="s">
        <v>86</v>
      </c>
      <c r="AY157" s="18" t="s">
        <v>147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84</v>
      </c>
      <c r="BK157" s="241">
        <f>ROUND(I157*H157,2)</f>
        <v>0</v>
      </c>
      <c r="BL157" s="18" t="s">
        <v>153</v>
      </c>
      <c r="BM157" s="240" t="s">
        <v>531</v>
      </c>
    </row>
    <row r="158" s="14" customFormat="1">
      <c r="A158" s="14"/>
      <c r="B158" s="253"/>
      <c r="C158" s="254"/>
      <c r="D158" s="244" t="s">
        <v>155</v>
      </c>
      <c r="E158" s="255" t="s">
        <v>1</v>
      </c>
      <c r="F158" s="256" t="s">
        <v>532</v>
      </c>
      <c r="G158" s="254"/>
      <c r="H158" s="257">
        <v>25.350000000000001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155</v>
      </c>
      <c r="AU158" s="263" t="s">
        <v>86</v>
      </c>
      <c r="AV158" s="14" t="s">
        <v>86</v>
      </c>
      <c r="AW158" s="14" t="s">
        <v>34</v>
      </c>
      <c r="AX158" s="14" t="s">
        <v>77</v>
      </c>
      <c r="AY158" s="263" t="s">
        <v>147</v>
      </c>
    </row>
    <row r="159" s="15" customFormat="1">
      <c r="A159" s="15"/>
      <c r="B159" s="264"/>
      <c r="C159" s="265"/>
      <c r="D159" s="244" t="s">
        <v>155</v>
      </c>
      <c r="E159" s="266" t="s">
        <v>1</v>
      </c>
      <c r="F159" s="267" t="s">
        <v>158</v>
      </c>
      <c r="G159" s="265"/>
      <c r="H159" s="268">
        <v>25.350000000000001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155</v>
      </c>
      <c r="AU159" s="274" t="s">
        <v>86</v>
      </c>
      <c r="AV159" s="15" t="s">
        <v>153</v>
      </c>
      <c r="AW159" s="15" t="s">
        <v>34</v>
      </c>
      <c r="AX159" s="15" t="s">
        <v>84</v>
      </c>
      <c r="AY159" s="274" t="s">
        <v>147</v>
      </c>
    </row>
    <row r="160" s="2" customFormat="1" ht="16.5" customHeight="1">
      <c r="A160" s="39"/>
      <c r="B160" s="40"/>
      <c r="C160" s="228" t="s">
        <v>176</v>
      </c>
      <c r="D160" s="228" t="s">
        <v>149</v>
      </c>
      <c r="E160" s="229" t="s">
        <v>533</v>
      </c>
      <c r="F160" s="230" t="s">
        <v>534</v>
      </c>
      <c r="G160" s="231" t="s">
        <v>152</v>
      </c>
      <c r="H160" s="232">
        <v>25.350000000000001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0.00013999999999999999</v>
      </c>
      <c r="R160" s="238">
        <f>Q160*H160</f>
        <v>0.0035490000000000001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153</v>
      </c>
      <c r="AT160" s="240" t="s">
        <v>149</v>
      </c>
      <c r="AU160" s="240" t="s">
        <v>86</v>
      </c>
      <c r="AY160" s="18" t="s">
        <v>147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84</v>
      </c>
      <c r="BK160" s="241">
        <f>ROUND(I160*H160,2)</f>
        <v>0</v>
      </c>
      <c r="BL160" s="18" t="s">
        <v>153</v>
      </c>
      <c r="BM160" s="240" t="s">
        <v>535</v>
      </c>
    </row>
    <row r="161" s="14" customFormat="1">
      <c r="A161" s="14"/>
      <c r="B161" s="253"/>
      <c r="C161" s="254"/>
      <c r="D161" s="244" t="s">
        <v>155</v>
      </c>
      <c r="E161" s="255" t="s">
        <v>1</v>
      </c>
      <c r="F161" s="256" t="s">
        <v>532</v>
      </c>
      <c r="G161" s="254"/>
      <c r="H161" s="257">
        <v>25.350000000000001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155</v>
      </c>
      <c r="AU161" s="263" t="s">
        <v>86</v>
      </c>
      <c r="AV161" s="14" t="s">
        <v>86</v>
      </c>
      <c r="AW161" s="14" t="s">
        <v>34</v>
      </c>
      <c r="AX161" s="14" t="s">
        <v>77</v>
      </c>
      <c r="AY161" s="263" t="s">
        <v>147</v>
      </c>
    </row>
    <row r="162" s="15" customFormat="1">
      <c r="A162" s="15"/>
      <c r="B162" s="264"/>
      <c r="C162" s="265"/>
      <c r="D162" s="244" t="s">
        <v>155</v>
      </c>
      <c r="E162" s="266" t="s">
        <v>1</v>
      </c>
      <c r="F162" s="267" t="s">
        <v>158</v>
      </c>
      <c r="G162" s="265"/>
      <c r="H162" s="268">
        <v>25.350000000000001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4" t="s">
        <v>155</v>
      </c>
      <c r="AU162" s="274" t="s">
        <v>86</v>
      </c>
      <c r="AV162" s="15" t="s">
        <v>153</v>
      </c>
      <c r="AW162" s="15" t="s">
        <v>34</v>
      </c>
      <c r="AX162" s="15" t="s">
        <v>84</v>
      </c>
      <c r="AY162" s="274" t="s">
        <v>147</v>
      </c>
    </row>
    <row r="163" s="2" customFormat="1" ht="24.15" customHeight="1">
      <c r="A163" s="39"/>
      <c r="B163" s="40"/>
      <c r="C163" s="228" t="s">
        <v>181</v>
      </c>
      <c r="D163" s="228" t="s">
        <v>149</v>
      </c>
      <c r="E163" s="229" t="s">
        <v>536</v>
      </c>
      <c r="F163" s="230" t="s">
        <v>537</v>
      </c>
      <c r="G163" s="231" t="s">
        <v>152</v>
      </c>
      <c r="H163" s="232">
        <v>194.75999999999999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42</v>
      </c>
      <c r="O163" s="92"/>
      <c r="P163" s="238">
        <f>O163*H163</f>
        <v>0</v>
      </c>
      <c r="Q163" s="238">
        <v>0.00382</v>
      </c>
      <c r="R163" s="238">
        <f>Q163*H163</f>
        <v>0.74398319999999996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153</v>
      </c>
      <c r="AT163" s="240" t="s">
        <v>149</v>
      </c>
      <c r="AU163" s="240" t="s">
        <v>86</v>
      </c>
      <c r="AY163" s="18" t="s">
        <v>147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84</v>
      </c>
      <c r="BK163" s="241">
        <f>ROUND(I163*H163,2)</f>
        <v>0</v>
      </c>
      <c r="BL163" s="18" t="s">
        <v>153</v>
      </c>
      <c r="BM163" s="240" t="s">
        <v>538</v>
      </c>
    </row>
    <row r="164" s="13" customFormat="1">
      <c r="A164" s="13"/>
      <c r="B164" s="242"/>
      <c r="C164" s="243"/>
      <c r="D164" s="244" t="s">
        <v>155</v>
      </c>
      <c r="E164" s="245" t="s">
        <v>1</v>
      </c>
      <c r="F164" s="246" t="s">
        <v>539</v>
      </c>
      <c r="G164" s="243"/>
      <c r="H164" s="245" t="s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155</v>
      </c>
      <c r="AU164" s="252" t="s">
        <v>86</v>
      </c>
      <c r="AV164" s="13" t="s">
        <v>84</v>
      </c>
      <c r="AW164" s="13" t="s">
        <v>34</v>
      </c>
      <c r="AX164" s="13" t="s">
        <v>77</v>
      </c>
      <c r="AY164" s="252" t="s">
        <v>147</v>
      </c>
    </row>
    <row r="165" s="14" customFormat="1">
      <c r="A165" s="14"/>
      <c r="B165" s="253"/>
      <c r="C165" s="254"/>
      <c r="D165" s="244" t="s">
        <v>155</v>
      </c>
      <c r="E165" s="255" t="s">
        <v>1</v>
      </c>
      <c r="F165" s="256" t="s">
        <v>540</v>
      </c>
      <c r="G165" s="254"/>
      <c r="H165" s="257">
        <v>194.75999999999999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155</v>
      </c>
      <c r="AU165" s="263" t="s">
        <v>86</v>
      </c>
      <c r="AV165" s="14" t="s">
        <v>86</v>
      </c>
      <c r="AW165" s="14" t="s">
        <v>34</v>
      </c>
      <c r="AX165" s="14" t="s">
        <v>77</v>
      </c>
      <c r="AY165" s="263" t="s">
        <v>147</v>
      </c>
    </row>
    <row r="166" s="15" customFormat="1">
      <c r="A166" s="15"/>
      <c r="B166" s="264"/>
      <c r="C166" s="265"/>
      <c r="D166" s="244" t="s">
        <v>155</v>
      </c>
      <c r="E166" s="266" t="s">
        <v>1</v>
      </c>
      <c r="F166" s="267" t="s">
        <v>158</v>
      </c>
      <c r="G166" s="265"/>
      <c r="H166" s="268">
        <v>194.75999999999999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155</v>
      </c>
      <c r="AU166" s="274" t="s">
        <v>86</v>
      </c>
      <c r="AV166" s="15" t="s">
        <v>153</v>
      </c>
      <c r="AW166" s="15" t="s">
        <v>34</v>
      </c>
      <c r="AX166" s="15" t="s">
        <v>84</v>
      </c>
      <c r="AY166" s="274" t="s">
        <v>147</v>
      </c>
    </row>
    <row r="167" s="2" customFormat="1" ht="24.15" customHeight="1">
      <c r="A167" s="39"/>
      <c r="B167" s="40"/>
      <c r="C167" s="228" t="s">
        <v>186</v>
      </c>
      <c r="D167" s="228" t="s">
        <v>149</v>
      </c>
      <c r="E167" s="229" t="s">
        <v>541</v>
      </c>
      <c r="F167" s="230" t="s">
        <v>542</v>
      </c>
      <c r="G167" s="231" t="s">
        <v>152</v>
      </c>
      <c r="H167" s="232">
        <v>25.350000000000001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42</v>
      </c>
      <c r="O167" s="92"/>
      <c r="P167" s="238">
        <f>O167*H167</f>
        <v>0</v>
      </c>
      <c r="Q167" s="238">
        <v>0.0028500000000000001</v>
      </c>
      <c r="R167" s="238">
        <f>Q167*H167</f>
        <v>0.072247500000000006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153</v>
      </c>
      <c r="AT167" s="240" t="s">
        <v>149</v>
      </c>
      <c r="AU167" s="240" t="s">
        <v>86</v>
      </c>
      <c r="AY167" s="18" t="s">
        <v>147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84</v>
      </c>
      <c r="BK167" s="241">
        <f>ROUND(I167*H167,2)</f>
        <v>0</v>
      </c>
      <c r="BL167" s="18" t="s">
        <v>153</v>
      </c>
      <c r="BM167" s="240" t="s">
        <v>543</v>
      </c>
    </row>
    <row r="168" s="14" customFormat="1">
      <c r="A168" s="14"/>
      <c r="B168" s="253"/>
      <c r="C168" s="254"/>
      <c r="D168" s="244" t="s">
        <v>155</v>
      </c>
      <c r="E168" s="255" t="s">
        <v>1</v>
      </c>
      <c r="F168" s="256" t="s">
        <v>532</v>
      </c>
      <c r="G168" s="254"/>
      <c r="H168" s="257">
        <v>25.350000000000001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155</v>
      </c>
      <c r="AU168" s="263" t="s">
        <v>86</v>
      </c>
      <c r="AV168" s="14" t="s">
        <v>86</v>
      </c>
      <c r="AW168" s="14" t="s">
        <v>34</v>
      </c>
      <c r="AX168" s="14" t="s">
        <v>77</v>
      </c>
      <c r="AY168" s="263" t="s">
        <v>147</v>
      </c>
    </row>
    <row r="169" s="15" customFormat="1">
      <c r="A169" s="15"/>
      <c r="B169" s="264"/>
      <c r="C169" s="265"/>
      <c r="D169" s="244" t="s">
        <v>155</v>
      </c>
      <c r="E169" s="266" t="s">
        <v>1</v>
      </c>
      <c r="F169" s="267" t="s">
        <v>158</v>
      </c>
      <c r="G169" s="265"/>
      <c r="H169" s="268">
        <v>25.350000000000001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155</v>
      </c>
      <c r="AU169" s="274" t="s">
        <v>86</v>
      </c>
      <c r="AV169" s="15" t="s">
        <v>153</v>
      </c>
      <c r="AW169" s="15" t="s">
        <v>34</v>
      </c>
      <c r="AX169" s="15" t="s">
        <v>84</v>
      </c>
      <c r="AY169" s="274" t="s">
        <v>147</v>
      </c>
    </row>
    <row r="170" s="2" customFormat="1" ht="21.75" customHeight="1">
      <c r="A170" s="39"/>
      <c r="B170" s="40"/>
      <c r="C170" s="228" t="s">
        <v>192</v>
      </c>
      <c r="D170" s="228" t="s">
        <v>149</v>
      </c>
      <c r="E170" s="229" t="s">
        <v>544</v>
      </c>
      <c r="F170" s="230" t="s">
        <v>545</v>
      </c>
      <c r="G170" s="231" t="s">
        <v>152</v>
      </c>
      <c r="H170" s="232">
        <v>175.30000000000001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42</v>
      </c>
      <c r="O170" s="92"/>
      <c r="P170" s="238">
        <f>O170*H170</f>
        <v>0</v>
      </c>
      <c r="Q170" s="238">
        <v>0.0073499999999999998</v>
      </c>
      <c r="R170" s="238">
        <f>Q170*H170</f>
        <v>1.2884550000000001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153</v>
      </c>
      <c r="AT170" s="240" t="s">
        <v>149</v>
      </c>
      <c r="AU170" s="240" t="s">
        <v>86</v>
      </c>
      <c r="AY170" s="18" t="s">
        <v>147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84</v>
      </c>
      <c r="BK170" s="241">
        <f>ROUND(I170*H170,2)</f>
        <v>0</v>
      </c>
      <c r="BL170" s="18" t="s">
        <v>153</v>
      </c>
      <c r="BM170" s="240" t="s">
        <v>546</v>
      </c>
    </row>
    <row r="171" s="14" customFormat="1">
      <c r="A171" s="14"/>
      <c r="B171" s="253"/>
      <c r="C171" s="254"/>
      <c r="D171" s="244" t="s">
        <v>155</v>
      </c>
      <c r="E171" s="255" t="s">
        <v>1</v>
      </c>
      <c r="F171" s="256" t="s">
        <v>547</v>
      </c>
      <c r="G171" s="254"/>
      <c r="H171" s="257">
        <v>47.200000000000003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155</v>
      </c>
      <c r="AU171" s="263" t="s">
        <v>86</v>
      </c>
      <c r="AV171" s="14" t="s">
        <v>86</v>
      </c>
      <c r="AW171" s="14" t="s">
        <v>34</v>
      </c>
      <c r="AX171" s="14" t="s">
        <v>77</v>
      </c>
      <c r="AY171" s="263" t="s">
        <v>147</v>
      </c>
    </row>
    <row r="172" s="14" customFormat="1">
      <c r="A172" s="14"/>
      <c r="B172" s="253"/>
      <c r="C172" s="254"/>
      <c r="D172" s="244" t="s">
        <v>155</v>
      </c>
      <c r="E172" s="255" t="s">
        <v>1</v>
      </c>
      <c r="F172" s="256" t="s">
        <v>548</v>
      </c>
      <c r="G172" s="254"/>
      <c r="H172" s="257">
        <v>128.09999999999999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155</v>
      </c>
      <c r="AU172" s="263" t="s">
        <v>86</v>
      </c>
      <c r="AV172" s="14" t="s">
        <v>86</v>
      </c>
      <c r="AW172" s="14" t="s">
        <v>34</v>
      </c>
      <c r="AX172" s="14" t="s">
        <v>77</v>
      </c>
      <c r="AY172" s="263" t="s">
        <v>147</v>
      </c>
    </row>
    <row r="173" s="15" customFormat="1">
      <c r="A173" s="15"/>
      <c r="B173" s="264"/>
      <c r="C173" s="265"/>
      <c r="D173" s="244" t="s">
        <v>155</v>
      </c>
      <c r="E173" s="266" t="s">
        <v>1</v>
      </c>
      <c r="F173" s="267" t="s">
        <v>158</v>
      </c>
      <c r="G173" s="265"/>
      <c r="H173" s="268">
        <v>175.30000000000001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155</v>
      </c>
      <c r="AU173" s="274" t="s">
        <v>86</v>
      </c>
      <c r="AV173" s="15" t="s">
        <v>153</v>
      </c>
      <c r="AW173" s="15" t="s">
        <v>34</v>
      </c>
      <c r="AX173" s="15" t="s">
        <v>84</v>
      </c>
      <c r="AY173" s="274" t="s">
        <v>147</v>
      </c>
    </row>
    <row r="174" s="2" customFormat="1" ht="16.5" customHeight="1">
      <c r="A174" s="39"/>
      <c r="B174" s="40"/>
      <c r="C174" s="228" t="s">
        <v>197</v>
      </c>
      <c r="D174" s="228" t="s">
        <v>149</v>
      </c>
      <c r="E174" s="229" t="s">
        <v>549</v>
      </c>
      <c r="F174" s="230" t="s">
        <v>550</v>
      </c>
      <c r="G174" s="231" t="s">
        <v>152</v>
      </c>
      <c r="H174" s="232">
        <v>395.41000000000002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42</v>
      </c>
      <c r="O174" s="92"/>
      <c r="P174" s="238">
        <f>O174*H174</f>
        <v>0</v>
      </c>
      <c r="Q174" s="238">
        <v>0.00025999999999999998</v>
      </c>
      <c r="R174" s="238">
        <f>Q174*H174</f>
        <v>0.1028066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153</v>
      </c>
      <c r="AT174" s="240" t="s">
        <v>149</v>
      </c>
      <c r="AU174" s="240" t="s">
        <v>86</v>
      </c>
      <c r="AY174" s="18" t="s">
        <v>147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84</v>
      </c>
      <c r="BK174" s="241">
        <f>ROUND(I174*H174,2)</f>
        <v>0</v>
      </c>
      <c r="BL174" s="18" t="s">
        <v>153</v>
      </c>
      <c r="BM174" s="240" t="s">
        <v>551</v>
      </c>
    </row>
    <row r="175" s="14" customFormat="1">
      <c r="A175" s="14"/>
      <c r="B175" s="253"/>
      <c r="C175" s="254"/>
      <c r="D175" s="244" t="s">
        <v>155</v>
      </c>
      <c r="E175" s="255" t="s">
        <v>1</v>
      </c>
      <c r="F175" s="256" t="s">
        <v>552</v>
      </c>
      <c r="G175" s="254"/>
      <c r="H175" s="257">
        <v>370.06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155</v>
      </c>
      <c r="AU175" s="263" t="s">
        <v>86</v>
      </c>
      <c r="AV175" s="14" t="s">
        <v>86</v>
      </c>
      <c r="AW175" s="14" t="s">
        <v>34</v>
      </c>
      <c r="AX175" s="14" t="s">
        <v>77</v>
      </c>
      <c r="AY175" s="263" t="s">
        <v>147</v>
      </c>
    </row>
    <row r="176" s="14" customFormat="1">
      <c r="A176" s="14"/>
      <c r="B176" s="253"/>
      <c r="C176" s="254"/>
      <c r="D176" s="244" t="s">
        <v>155</v>
      </c>
      <c r="E176" s="255" t="s">
        <v>1</v>
      </c>
      <c r="F176" s="256" t="s">
        <v>532</v>
      </c>
      <c r="G176" s="254"/>
      <c r="H176" s="257">
        <v>25.350000000000001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155</v>
      </c>
      <c r="AU176" s="263" t="s">
        <v>86</v>
      </c>
      <c r="AV176" s="14" t="s">
        <v>86</v>
      </c>
      <c r="AW176" s="14" t="s">
        <v>34</v>
      </c>
      <c r="AX176" s="14" t="s">
        <v>77</v>
      </c>
      <c r="AY176" s="263" t="s">
        <v>147</v>
      </c>
    </row>
    <row r="177" s="15" customFormat="1">
      <c r="A177" s="15"/>
      <c r="B177" s="264"/>
      <c r="C177" s="265"/>
      <c r="D177" s="244" t="s">
        <v>155</v>
      </c>
      <c r="E177" s="266" t="s">
        <v>1</v>
      </c>
      <c r="F177" s="267" t="s">
        <v>158</v>
      </c>
      <c r="G177" s="265"/>
      <c r="H177" s="268">
        <v>395.41000000000002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4" t="s">
        <v>155</v>
      </c>
      <c r="AU177" s="274" t="s">
        <v>86</v>
      </c>
      <c r="AV177" s="15" t="s">
        <v>153</v>
      </c>
      <c r="AW177" s="15" t="s">
        <v>34</v>
      </c>
      <c r="AX177" s="15" t="s">
        <v>84</v>
      </c>
      <c r="AY177" s="274" t="s">
        <v>147</v>
      </c>
    </row>
    <row r="178" s="2" customFormat="1" ht="21.75" customHeight="1">
      <c r="A178" s="39"/>
      <c r="B178" s="40"/>
      <c r="C178" s="228" t="s">
        <v>203</v>
      </c>
      <c r="D178" s="228" t="s">
        <v>149</v>
      </c>
      <c r="E178" s="229" t="s">
        <v>553</v>
      </c>
      <c r="F178" s="230" t="s">
        <v>554</v>
      </c>
      <c r="G178" s="231" t="s">
        <v>152</v>
      </c>
      <c r="H178" s="232">
        <v>47.200000000000003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42</v>
      </c>
      <c r="O178" s="92"/>
      <c r="P178" s="238">
        <f>O178*H178</f>
        <v>0</v>
      </c>
      <c r="Q178" s="238">
        <v>0.0043800000000000002</v>
      </c>
      <c r="R178" s="238">
        <f>Q178*H178</f>
        <v>0.20673600000000003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153</v>
      </c>
      <c r="AT178" s="240" t="s">
        <v>149</v>
      </c>
      <c r="AU178" s="240" t="s">
        <v>86</v>
      </c>
      <c r="AY178" s="18" t="s">
        <v>147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84</v>
      </c>
      <c r="BK178" s="241">
        <f>ROUND(I178*H178,2)</f>
        <v>0</v>
      </c>
      <c r="BL178" s="18" t="s">
        <v>153</v>
      </c>
      <c r="BM178" s="240" t="s">
        <v>555</v>
      </c>
    </row>
    <row r="179" s="14" customFormat="1">
      <c r="A179" s="14"/>
      <c r="B179" s="253"/>
      <c r="C179" s="254"/>
      <c r="D179" s="244" t="s">
        <v>155</v>
      </c>
      <c r="E179" s="255" t="s">
        <v>1</v>
      </c>
      <c r="F179" s="256" t="s">
        <v>547</v>
      </c>
      <c r="G179" s="254"/>
      <c r="H179" s="257">
        <v>47.200000000000003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155</v>
      </c>
      <c r="AU179" s="263" t="s">
        <v>86</v>
      </c>
      <c r="AV179" s="14" t="s">
        <v>86</v>
      </c>
      <c r="AW179" s="14" t="s">
        <v>34</v>
      </c>
      <c r="AX179" s="14" t="s">
        <v>77</v>
      </c>
      <c r="AY179" s="263" t="s">
        <v>147</v>
      </c>
    </row>
    <row r="180" s="15" customFormat="1">
      <c r="A180" s="15"/>
      <c r="B180" s="264"/>
      <c r="C180" s="265"/>
      <c r="D180" s="244" t="s">
        <v>155</v>
      </c>
      <c r="E180" s="266" t="s">
        <v>1</v>
      </c>
      <c r="F180" s="267" t="s">
        <v>158</v>
      </c>
      <c r="G180" s="265"/>
      <c r="H180" s="268">
        <v>47.200000000000003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155</v>
      </c>
      <c r="AU180" s="274" t="s">
        <v>86</v>
      </c>
      <c r="AV180" s="15" t="s">
        <v>153</v>
      </c>
      <c r="AW180" s="15" t="s">
        <v>34</v>
      </c>
      <c r="AX180" s="15" t="s">
        <v>84</v>
      </c>
      <c r="AY180" s="274" t="s">
        <v>147</v>
      </c>
    </row>
    <row r="181" s="2" customFormat="1" ht="16.5" customHeight="1">
      <c r="A181" s="39"/>
      <c r="B181" s="40"/>
      <c r="C181" s="228" t="s">
        <v>208</v>
      </c>
      <c r="D181" s="228" t="s">
        <v>149</v>
      </c>
      <c r="E181" s="229" t="s">
        <v>556</v>
      </c>
      <c r="F181" s="230" t="s">
        <v>557</v>
      </c>
      <c r="G181" s="231" t="s">
        <v>152</v>
      </c>
      <c r="H181" s="232">
        <v>30.140000000000001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42</v>
      </c>
      <c r="O181" s="92"/>
      <c r="P181" s="238">
        <f>O181*H181</f>
        <v>0</v>
      </c>
      <c r="Q181" s="238">
        <v>0.00018000000000000001</v>
      </c>
      <c r="R181" s="238">
        <f>Q181*H181</f>
        <v>0.0054252000000000007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153</v>
      </c>
      <c r="AT181" s="240" t="s">
        <v>149</v>
      </c>
      <c r="AU181" s="240" t="s">
        <v>86</v>
      </c>
      <c r="AY181" s="18" t="s">
        <v>147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84</v>
      </c>
      <c r="BK181" s="241">
        <f>ROUND(I181*H181,2)</f>
        <v>0</v>
      </c>
      <c r="BL181" s="18" t="s">
        <v>153</v>
      </c>
      <c r="BM181" s="240" t="s">
        <v>558</v>
      </c>
    </row>
    <row r="182" s="14" customFormat="1">
      <c r="A182" s="14"/>
      <c r="B182" s="253"/>
      <c r="C182" s="254"/>
      <c r="D182" s="244" t="s">
        <v>155</v>
      </c>
      <c r="E182" s="255" t="s">
        <v>1</v>
      </c>
      <c r="F182" s="256" t="s">
        <v>559</v>
      </c>
      <c r="G182" s="254"/>
      <c r="H182" s="257">
        <v>30.140000000000001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155</v>
      </c>
      <c r="AU182" s="263" t="s">
        <v>86</v>
      </c>
      <c r="AV182" s="14" t="s">
        <v>86</v>
      </c>
      <c r="AW182" s="14" t="s">
        <v>34</v>
      </c>
      <c r="AX182" s="14" t="s">
        <v>77</v>
      </c>
      <c r="AY182" s="263" t="s">
        <v>147</v>
      </c>
    </row>
    <row r="183" s="15" customFormat="1">
      <c r="A183" s="15"/>
      <c r="B183" s="264"/>
      <c r="C183" s="265"/>
      <c r="D183" s="244" t="s">
        <v>155</v>
      </c>
      <c r="E183" s="266" t="s">
        <v>1</v>
      </c>
      <c r="F183" s="267" t="s">
        <v>158</v>
      </c>
      <c r="G183" s="265"/>
      <c r="H183" s="268">
        <v>30.140000000000001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4" t="s">
        <v>155</v>
      </c>
      <c r="AU183" s="274" t="s">
        <v>86</v>
      </c>
      <c r="AV183" s="15" t="s">
        <v>153</v>
      </c>
      <c r="AW183" s="15" t="s">
        <v>34</v>
      </c>
      <c r="AX183" s="15" t="s">
        <v>84</v>
      </c>
      <c r="AY183" s="274" t="s">
        <v>147</v>
      </c>
    </row>
    <row r="184" s="2" customFormat="1" ht="16.5" customHeight="1">
      <c r="A184" s="39"/>
      <c r="B184" s="40"/>
      <c r="C184" s="228" t="s">
        <v>8</v>
      </c>
      <c r="D184" s="228" t="s">
        <v>149</v>
      </c>
      <c r="E184" s="229" t="s">
        <v>560</v>
      </c>
      <c r="F184" s="230" t="s">
        <v>561</v>
      </c>
      <c r="G184" s="231" t="s">
        <v>152</v>
      </c>
      <c r="H184" s="232">
        <v>351.42700000000002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42</v>
      </c>
      <c r="O184" s="92"/>
      <c r="P184" s="238">
        <f>O184*H184</f>
        <v>0</v>
      </c>
      <c r="Q184" s="238">
        <v>0.00013999999999999999</v>
      </c>
      <c r="R184" s="238">
        <f>Q184*H184</f>
        <v>0.049199779999999999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153</v>
      </c>
      <c r="AT184" s="240" t="s">
        <v>149</v>
      </c>
      <c r="AU184" s="240" t="s">
        <v>86</v>
      </c>
      <c r="AY184" s="18" t="s">
        <v>147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84</v>
      </c>
      <c r="BK184" s="241">
        <f>ROUND(I184*H184,2)</f>
        <v>0</v>
      </c>
      <c r="BL184" s="18" t="s">
        <v>153</v>
      </c>
      <c r="BM184" s="240" t="s">
        <v>562</v>
      </c>
    </row>
    <row r="185" s="14" customFormat="1">
      <c r="A185" s="14"/>
      <c r="B185" s="253"/>
      <c r="C185" s="254"/>
      <c r="D185" s="244" t="s">
        <v>155</v>
      </c>
      <c r="E185" s="255" t="s">
        <v>1</v>
      </c>
      <c r="F185" s="256" t="s">
        <v>563</v>
      </c>
      <c r="G185" s="254"/>
      <c r="H185" s="257">
        <v>322.86000000000001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155</v>
      </c>
      <c r="AU185" s="263" t="s">
        <v>86</v>
      </c>
      <c r="AV185" s="14" t="s">
        <v>86</v>
      </c>
      <c r="AW185" s="14" t="s">
        <v>34</v>
      </c>
      <c r="AX185" s="14" t="s">
        <v>77</v>
      </c>
      <c r="AY185" s="263" t="s">
        <v>147</v>
      </c>
    </row>
    <row r="186" s="14" customFormat="1">
      <c r="A186" s="14"/>
      <c r="B186" s="253"/>
      <c r="C186" s="254"/>
      <c r="D186" s="244" t="s">
        <v>155</v>
      </c>
      <c r="E186" s="255" t="s">
        <v>1</v>
      </c>
      <c r="F186" s="256" t="s">
        <v>564</v>
      </c>
      <c r="G186" s="254"/>
      <c r="H186" s="257">
        <v>28.567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155</v>
      </c>
      <c r="AU186" s="263" t="s">
        <v>86</v>
      </c>
      <c r="AV186" s="14" t="s">
        <v>86</v>
      </c>
      <c r="AW186" s="14" t="s">
        <v>34</v>
      </c>
      <c r="AX186" s="14" t="s">
        <v>77</v>
      </c>
      <c r="AY186" s="263" t="s">
        <v>147</v>
      </c>
    </row>
    <row r="187" s="15" customFormat="1">
      <c r="A187" s="15"/>
      <c r="B187" s="264"/>
      <c r="C187" s="265"/>
      <c r="D187" s="244" t="s">
        <v>155</v>
      </c>
      <c r="E187" s="266" t="s">
        <v>1</v>
      </c>
      <c r="F187" s="267" t="s">
        <v>158</v>
      </c>
      <c r="G187" s="265"/>
      <c r="H187" s="268">
        <v>351.42700000000002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4" t="s">
        <v>155</v>
      </c>
      <c r="AU187" s="274" t="s">
        <v>86</v>
      </c>
      <c r="AV187" s="15" t="s">
        <v>153</v>
      </c>
      <c r="AW187" s="15" t="s">
        <v>34</v>
      </c>
      <c r="AX187" s="15" t="s">
        <v>84</v>
      </c>
      <c r="AY187" s="274" t="s">
        <v>147</v>
      </c>
    </row>
    <row r="188" s="2" customFormat="1" ht="37.8" customHeight="1">
      <c r="A188" s="39"/>
      <c r="B188" s="40"/>
      <c r="C188" s="228" t="s">
        <v>216</v>
      </c>
      <c r="D188" s="228" t="s">
        <v>149</v>
      </c>
      <c r="E188" s="229" t="s">
        <v>565</v>
      </c>
      <c r="F188" s="230" t="s">
        <v>566</v>
      </c>
      <c r="G188" s="231" t="s">
        <v>152</v>
      </c>
      <c r="H188" s="232">
        <v>369.97500000000002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42</v>
      </c>
      <c r="O188" s="92"/>
      <c r="P188" s="238">
        <f>O188*H188</f>
        <v>0</v>
      </c>
      <c r="Q188" s="238">
        <v>0.0086</v>
      </c>
      <c r="R188" s="238">
        <f>Q188*H188</f>
        <v>3.1817850000000001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153</v>
      </c>
      <c r="AT188" s="240" t="s">
        <v>149</v>
      </c>
      <c r="AU188" s="240" t="s">
        <v>86</v>
      </c>
      <c r="AY188" s="18" t="s">
        <v>147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84</v>
      </c>
      <c r="BK188" s="241">
        <f>ROUND(I188*H188,2)</f>
        <v>0</v>
      </c>
      <c r="BL188" s="18" t="s">
        <v>153</v>
      </c>
      <c r="BM188" s="240" t="s">
        <v>567</v>
      </c>
    </row>
    <row r="189" s="13" customFormat="1">
      <c r="A189" s="13"/>
      <c r="B189" s="242"/>
      <c r="C189" s="243"/>
      <c r="D189" s="244" t="s">
        <v>155</v>
      </c>
      <c r="E189" s="245" t="s">
        <v>1</v>
      </c>
      <c r="F189" s="246" t="s">
        <v>568</v>
      </c>
      <c r="G189" s="243"/>
      <c r="H189" s="245" t="s">
        <v>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155</v>
      </c>
      <c r="AU189" s="252" t="s">
        <v>86</v>
      </c>
      <c r="AV189" s="13" t="s">
        <v>84</v>
      </c>
      <c r="AW189" s="13" t="s">
        <v>34</v>
      </c>
      <c r="AX189" s="13" t="s">
        <v>77</v>
      </c>
      <c r="AY189" s="252" t="s">
        <v>147</v>
      </c>
    </row>
    <row r="190" s="14" customFormat="1">
      <c r="A190" s="14"/>
      <c r="B190" s="253"/>
      <c r="C190" s="254"/>
      <c r="D190" s="244" t="s">
        <v>155</v>
      </c>
      <c r="E190" s="255" t="s">
        <v>1</v>
      </c>
      <c r="F190" s="256" t="s">
        <v>569</v>
      </c>
      <c r="G190" s="254"/>
      <c r="H190" s="257">
        <v>48.240000000000002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155</v>
      </c>
      <c r="AU190" s="263" t="s">
        <v>86</v>
      </c>
      <c r="AV190" s="14" t="s">
        <v>86</v>
      </c>
      <c r="AW190" s="14" t="s">
        <v>34</v>
      </c>
      <c r="AX190" s="14" t="s">
        <v>77</v>
      </c>
      <c r="AY190" s="263" t="s">
        <v>147</v>
      </c>
    </row>
    <row r="191" s="14" customFormat="1">
      <c r="A191" s="14"/>
      <c r="B191" s="253"/>
      <c r="C191" s="254"/>
      <c r="D191" s="244" t="s">
        <v>155</v>
      </c>
      <c r="E191" s="255" t="s">
        <v>1</v>
      </c>
      <c r="F191" s="256" t="s">
        <v>570</v>
      </c>
      <c r="G191" s="254"/>
      <c r="H191" s="257">
        <v>-0.59999999999999998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155</v>
      </c>
      <c r="AU191" s="263" t="s">
        <v>86</v>
      </c>
      <c r="AV191" s="14" t="s">
        <v>86</v>
      </c>
      <c r="AW191" s="14" t="s">
        <v>34</v>
      </c>
      <c r="AX191" s="14" t="s">
        <v>77</v>
      </c>
      <c r="AY191" s="263" t="s">
        <v>147</v>
      </c>
    </row>
    <row r="192" s="14" customFormat="1">
      <c r="A192" s="14"/>
      <c r="B192" s="253"/>
      <c r="C192" s="254"/>
      <c r="D192" s="244" t="s">
        <v>155</v>
      </c>
      <c r="E192" s="255" t="s">
        <v>1</v>
      </c>
      <c r="F192" s="256" t="s">
        <v>571</v>
      </c>
      <c r="G192" s="254"/>
      <c r="H192" s="257">
        <v>-0.52500000000000002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155</v>
      </c>
      <c r="AU192" s="263" t="s">
        <v>86</v>
      </c>
      <c r="AV192" s="14" t="s">
        <v>86</v>
      </c>
      <c r="AW192" s="14" t="s">
        <v>34</v>
      </c>
      <c r="AX192" s="14" t="s">
        <v>77</v>
      </c>
      <c r="AY192" s="263" t="s">
        <v>147</v>
      </c>
    </row>
    <row r="193" s="13" customFormat="1">
      <c r="A193" s="13"/>
      <c r="B193" s="242"/>
      <c r="C193" s="243"/>
      <c r="D193" s="244" t="s">
        <v>155</v>
      </c>
      <c r="E193" s="245" t="s">
        <v>1</v>
      </c>
      <c r="F193" s="246" t="s">
        <v>572</v>
      </c>
      <c r="G193" s="243"/>
      <c r="H193" s="245" t="s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155</v>
      </c>
      <c r="AU193" s="252" t="s">
        <v>86</v>
      </c>
      <c r="AV193" s="13" t="s">
        <v>84</v>
      </c>
      <c r="AW193" s="13" t="s">
        <v>34</v>
      </c>
      <c r="AX193" s="13" t="s">
        <v>77</v>
      </c>
      <c r="AY193" s="252" t="s">
        <v>147</v>
      </c>
    </row>
    <row r="194" s="14" customFormat="1">
      <c r="A194" s="14"/>
      <c r="B194" s="253"/>
      <c r="C194" s="254"/>
      <c r="D194" s="244" t="s">
        <v>155</v>
      </c>
      <c r="E194" s="255" t="s">
        <v>1</v>
      </c>
      <c r="F194" s="256" t="s">
        <v>573</v>
      </c>
      <c r="G194" s="254"/>
      <c r="H194" s="257">
        <v>322.86000000000001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155</v>
      </c>
      <c r="AU194" s="263" t="s">
        <v>86</v>
      </c>
      <c r="AV194" s="14" t="s">
        <v>86</v>
      </c>
      <c r="AW194" s="14" t="s">
        <v>34</v>
      </c>
      <c r="AX194" s="14" t="s">
        <v>77</v>
      </c>
      <c r="AY194" s="263" t="s">
        <v>147</v>
      </c>
    </row>
    <row r="195" s="15" customFormat="1">
      <c r="A195" s="15"/>
      <c r="B195" s="264"/>
      <c r="C195" s="265"/>
      <c r="D195" s="244" t="s">
        <v>155</v>
      </c>
      <c r="E195" s="266" t="s">
        <v>1</v>
      </c>
      <c r="F195" s="267" t="s">
        <v>158</v>
      </c>
      <c r="G195" s="265"/>
      <c r="H195" s="268">
        <v>369.97500000000002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155</v>
      </c>
      <c r="AU195" s="274" t="s">
        <v>86</v>
      </c>
      <c r="AV195" s="15" t="s">
        <v>153</v>
      </c>
      <c r="AW195" s="15" t="s">
        <v>34</v>
      </c>
      <c r="AX195" s="15" t="s">
        <v>84</v>
      </c>
      <c r="AY195" s="274" t="s">
        <v>147</v>
      </c>
    </row>
    <row r="196" s="2" customFormat="1" ht="16.5" customHeight="1">
      <c r="A196" s="39"/>
      <c r="B196" s="40"/>
      <c r="C196" s="278" t="s">
        <v>222</v>
      </c>
      <c r="D196" s="278" t="s">
        <v>574</v>
      </c>
      <c r="E196" s="279" t="s">
        <v>575</v>
      </c>
      <c r="F196" s="280" t="s">
        <v>576</v>
      </c>
      <c r="G196" s="281" t="s">
        <v>152</v>
      </c>
      <c r="H196" s="282">
        <v>49.470999999999997</v>
      </c>
      <c r="I196" s="283"/>
      <c r="J196" s="284">
        <f>ROUND(I196*H196,2)</f>
        <v>0</v>
      </c>
      <c r="K196" s="285"/>
      <c r="L196" s="286"/>
      <c r="M196" s="287" t="s">
        <v>1</v>
      </c>
      <c r="N196" s="288" t="s">
        <v>42</v>
      </c>
      <c r="O196" s="92"/>
      <c r="P196" s="238">
        <f>O196*H196</f>
        <v>0</v>
      </c>
      <c r="Q196" s="238">
        <v>0.0055999999999999999</v>
      </c>
      <c r="R196" s="238">
        <f>Q196*H196</f>
        <v>0.27703759999999999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192</v>
      </c>
      <c r="AT196" s="240" t="s">
        <v>574</v>
      </c>
      <c r="AU196" s="240" t="s">
        <v>86</v>
      </c>
      <c r="AY196" s="18" t="s">
        <v>147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84</v>
      </c>
      <c r="BK196" s="241">
        <f>ROUND(I196*H196,2)</f>
        <v>0</v>
      </c>
      <c r="BL196" s="18" t="s">
        <v>153</v>
      </c>
      <c r="BM196" s="240" t="s">
        <v>577</v>
      </c>
    </row>
    <row r="197" s="14" customFormat="1">
      <c r="A197" s="14"/>
      <c r="B197" s="253"/>
      <c r="C197" s="254"/>
      <c r="D197" s="244" t="s">
        <v>155</v>
      </c>
      <c r="E197" s="254"/>
      <c r="F197" s="256" t="s">
        <v>578</v>
      </c>
      <c r="G197" s="254"/>
      <c r="H197" s="257">
        <v>49.470999999999997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3" t="s">
        <v>155</v>
      </c>
      <c r="AU197" s="263" t="s">
        <v>86</v>
      </c>
      <c r="AV197" s="14" t="s">
        <v>86</v>
      </c>
      <c r="AW197" s="14" t="s">
        <v>4</v>
      </c>
      <c r="AX197" s="14" t="s">
        <v>84</v>
      </c>
      <c r="AY197" s="263" t="s">
        <v>147</v>
      </c>
    </row>
    <row r="198" s="2" customFormat="1" ht="16.5" customHeight="1">
      <c r="A198" s="39"/>
      <c r="B198" s="40"/>
      <c r="C198" s="278" t="s">
        <v>228</v>
      </c>
      <c r="D198" s="278" t="s">
        <v>574</v>
      </c>
      <c r="E198" s="279" t="s">
        <v>579</v>
      </c>
      <c r="F198" s="280" t="s">
        <v>580</v>
      </c>
      <c r="G198" s="281" t="s">
        <v>152</v>
      </c>
      <c r="H198" s="282">
        <v>339.00299999999999</v>
      </c>
      <c r="I198" s="283"/>
      <c r="J198" s="284">
        <f>ROUND(I198*H198,2)</f>
        <v>0</v>
      </c>
      <c r="K198" s="285"/>
      <c r="L198" s="286"/>
      <c r="M198" s="287" t="s">
        <v>1</v>
      </c>
      <c r="N198" s="288" t="s">
        <v>42</v>
      </c>
      <c r="O198" s="92"/>
      <c r="P198" s="238">
        <f>O198*H198</f>
        <v>0</v>
      </c>
      <c r="Q198" s="238">
        <v>0.0030000000000000001</v>
      </c>
      <c r="R198" s="238">
        <f>Q198*H198</f>
        <v>1.0170090000000001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192</v>
      </c>
      <c r="AT198" s="240" t="s">
        <v>574</v>
      </c>
      <c r="AU198" s="240" t="s">
        <v>86</v>
      </c>
      <c r="AY198" s="18" t="s">
        <v>147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84</v>
      </c>
      <c r="BK198" s="241">
        <f>ROUND(I198*H198,2)</f>
        <v>0</v>
      </c>
      <c r="BL198" s="18" t="s">
        <v>153</v>
      </c>
      <c r="BM198" s="240" t="s">
        <v>581</v>
      </c>
    </row>
    <row r="199" s="14" customFormat="1">
      <c r="A199" s="14"/>
      <c r="B199" s="253"/>
      <c r="C199" s="254"/>
      <c r="D199" s="244" t="s">
        <v>155</v>
      </c>
      <c r="E199" s="254"/>
      <c r="F199" s="256" t="s">
        <v>582</v>
      </c>
      <c r="G199" s="254"/>
      <c r="H199" s="257">
        <v>339.00299999999999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155</v>
      </c>
      <c r="AU199" s="263" t="s">
        <v>86</v>
      </c>
      <c r="AV199" s="14" t="s">
        <v>86</v>
      </c>
      <c r="AW199" s="14" t="s">
        <v>4</v>
      </c>
      <c r="AX199" s="14" t="s">
        <v>84</v>
      </c>
      <c r="AY199" s="263" t="s">
        <v>147</v>
      </c>
    </row>
    <row r="200" s="2" customFormat="1" ht="24.15" customHeight="1">
      <c r="A200" s="39"/>
      <c r="B200" s="40"/>
      <c r="C200" s="228" t="s">
        <v>237</v>
      </c>
      <c r="D200" s="228" t="s">
        <v>149</v>
      </c>
      <c r="E200" s="229" t="s">
        <v>583</v>
      </c>
      <c r="F200" s="230" t="s">
        <v>584</v>
      </c>
      <c r="G200" s="231" t="s">
        <v>320</v>
      </c>
      <c r="H200" s="232">
        <v>129.84999999999999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42</v>
      </c>
      <c r="O200" s="92"/>
      <c r="P200" s="238">
        <f>O200*H200</f>
        <v>0</v>
      </c>
      <c r="Q200" s="238">
        <v>0.0017600000000000001</v>
      </c>
      <c r="R200" s="238">
        <f>Q200*H200</f>
        <v>0.22853599999999999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153</v>
      </c>
      <c r="AT200" s="240" t="s">
        <v>149</v>
      </c>
      <c r="AU200" s="240" t="s">
        <v>86</v>
      </c>
      <c r="AY200" s="18" t="s">
        <v>147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84</v>
      </c>
      <c r="BK200" s="241">
        <f>ROUND(I200*H200,2)</f>
        <v>0</v>
      </c>
      <c r="BL200" s="18" t="s">
        <v>153</v>
      </c>
      <c r="BM200" s="240" t="s">
        <v>585</v>
      </c>
    </row>
    <row r="201" s="13" customFormat="1">
      <c r="A201" s="13"/>
      <c r="B201" s="242"/>
      <c r="C201" s="243"/>
      <c r="D201" s="244" t="s">
        <v>155</v>
      </c>
      <c r="E201" s="245" t="s">
        <v>1</v>
      </c>
      <c r="F201" s="246" t="s">
        <v>586</v>
      </c>
      <c r="G201" s="243"/>
      <c r="H201" s="245" t="s">
        <v>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155</v>
      </c>
      <c r="AU201" s="252" t="s">
        <v>86</v>
      </c>
      <c r="AV201" s="13" t="s">
        <v>84</v>
      </c>
      <c r="AW201" s="13" t="s">
        <v>34</v>
      </c>
      <c r="AX201" s="13" t="s">
        <v>77</v>
      </c>
      <c r="AY201" s="252" t="s">
        <v>147</v>
      </c>
    </row>
    <row r="202" s="14" customFormat="1">
      <c r="A202" s="14"/>
      <c r="B202" s="253"/>
      <c r="C202" s="254"/>
      <c r="D202" s="244" t="s">
        <v>155</v>
      </c>
      <c r="E202" s="255" t="s">
        <v>1</v>
      </c>
      <c r="F202" s="256" t="s">
        <v>587</v>
      </c>
      <c r="G202" s="254"/>
      <c r="H202" s="257">
        <v>39.600000000000001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155</v>
      </c>
      <c r="AU202" s="263" t="s">
        <v>86</v>
      </c>
      <c r="AV202" s="14" t="s">
        <v>86</v>
      </c>
      <c r="AW202" s="14" t="s">
        <v>34</v>
      </c>
      <c r="AX202" s="14" t="s">
        <v>77</v>
      </c>
      <c r="AY202" s="263" t="s">
        <v>147</v>
      </c>
    </row>
    <row r="203" s="14" customFormat="1">
      <c r="A203" s="14"/>
      <c r="B203" s="253"/>
      <c r="C203" s="254"/>
      <c r="D203" s="244" t="s">
        <v>155</v>
      </c>
      <c r="E203" s="255" t="s">
        <v>1</v>
      </c>
      <c r="F203" s="256" t="s">
        <v>588</v>
      </c>
      <c r="G203" s="254"/>
      <c r="H203" s="257">
        <v>50.399999999999999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155</v>
      </c>
      <c r="AU203" s="263" t="s">
        <v>86</v>
      </c>
      <c r="AV203" s="14" t="s">
        <v>86</v>
      </c>
      <c r="AW203" s="14" t="s">
        <v>34</v>
      </c>
      <c r="AX203" s="14" t="s">
        <v>77</v>
      </c>
      <c r="AY203" s="263" t="s">
        <v>147</v>
      </c>
    </row>
    <row r="204" s="14" customFormat="1">
      <c r="A204" s="14"/>
      <c r="B204" s="253"/>
      <c r="C204" s="254"/>
      <c r="D204" s="244" t="s">
        <v>155</v>
      </c>
      <c r="E204" s="255" t="s">
        <v>1</v>
      </c>
      <c r="F204" s="256" t="s">
        <v>589</v>
      </c>
      <c r="G204" s="254"/>
      <c r="H204" s="257">
        <v>10.800000000000001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155</v>
      </c>
      <c r="AU204" s="263" t="s">
        <v>86</v>
      </c>
      <c r="AV204" s="14" t="s">
        <v>86</v>
      </c>
      <c r="AW204" s="14" t="s">
        <v>34</v>
      </c>
      <c r="AX204" s="14" t="s">
        <v>77</v>
      </c>
      <c r="AY204" s="263" t="s">
        <v>147</v>
      </c>
    </row>
    <row r="205" s="14" customFormat="1">
      <c r="A205" s="14"/>
      <c r="B205" s="253"/>
      <c r="C205" s="254"/>
      <c r="D205" s="244" t="s">
        <v>155</v>
      </c>
      <c r="E205" s="255" t="s">
        <v>1</v>
      </c>
      <c r="F205" s="256" t="s">
        <v>590</v>
      </c>
      <c r="G205" s="254"/>
      <c r="H205" s="257">
        <v>7.4000000000000004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155</v>
      </c>
      <c r="AU205" s="263" t="s">
        <v>86</v>
      </c>
      <c r="AV205" s="14" t="s">
        <v>86</v>
      </c>
      <c r="AW205" s="14" t="s">
        <v>34</v>
      </c>
      <c r="AX205" s="14" t="s">
        <v>77</v>
      </c>
      <c r="AY205" s="263" t="s">
        <v>147</v>
      </c>
    </row>
    <row r="206" s="14" customFormat="1">
      <c r="A206" s="14"/>
      <c r="B206" s="253"/>
      <c r="C206" s="254"/>
      <c r="D206" s="244" t="s">
        <v>155</v>
      </c>
      <c r="E206" s="255" t="s">
        <v>1</v>
      </c>
      <c r="F206" s="256" t="s">
        <v>591</v>
      </c>
      <c r="G206" s="254"/>
      <c r="H206" s="257">
        <v>6.5499999999999998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155</v>
      </c>
      <c r="AU206" s="263" t="s">
        <v>86</v>
      </c>
      <c r="AV206" s="14" t="s">
        <v>86</v>
      </c>
      <c r="AW206" s="14" t="s">
        <v>34</v>
      </c>
      <c r="AX206" s="14" t="s">
        <v>77</v>
      </c>
      <c r="AY206" s="263" t="s">
        <v>147</v>
      </c>
    </row>
    <row r="207" s="14" customFormat="1">
      <c r="A207" s="14"/>
      <c r="B207" s="253"/>
      <c r="C207" s="254"/>
      <c r="D207" s="244" t="s">
        <v>155</v>
      </c>
      <c r="E207" s="255" t="s">
        <v>1</v>
      </c>
      <c r="F207" s="256" t="s">
        <v>592</v>
      </c>
      <c r="G207" s="254"/>
      <c r="H207" s="257">
        <v>6.7999999999999998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3" t="s">
        <v>155</v>
      </c>
      <c r="AU207" s="263" t="s">
        <v>86</v>
      </c>
      <c r="AV207" s="14" t="s">
        <v>86</v>
      </c>
      <c r="AW207" s="14" t="s">
        <v>34</v>
      </c>
      <c r="AX207" s="14" t="s">
        <v>77</v>
      </c>
      <c r="AY207" s="263" t="s">
        <v>147</v>
      </c>
    </row>
    <row r="208" s="14" customFormat="1">
      <c r="A208" s="14"/>
      <c r="B208" s="253"/>
      <c r="C208" s="254"/>
      <c r="D208" s="244" t="s">
        <v>155</v>
      </c>
      <c r="E208" s="255" t="s">
        <v>1</v>
      </c>
      <c r="F208" s="256" t="s">
        <v>593</v>
      </c>
      <c r="G208" s="254"/>
      <c r="H208" s="257">
        <v>8.3000000000000007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155</v>
      </c>
      <c r="AU208" s="263" t="s">
        <v>86</v>
      </c>
      <c r="AV208" s="14" t="s">
        <v>86</v>
      </c>
      <c r="AW208" s="14" t="s">
        <v>34</v>
      </c>
      <c r="AX208" s="14" t="s">
        <v>77</v>
      </c>
      <c r="AY208" s="263" t="s">
        <v>147</v>
      </c>
    </row>
    <row r="209" s="15" customFormat="1">
      <c r="A209" s="15"/>
      <c r="B209" s="264"/>
      <c r="C209" s="265"/>
      <c r="D209" s="244" t="s">
        <v>155</v>
      </c>
      <c r="E209" s="266" t="s">
        <v>1</v>
      </c>
      <c r="F209" s="267" t="s">
        <v>158</v>
      </c>
      <c r="G209" s="265"/>
      <c r="H209" s="268">
        <v>129.84999999999999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4" t="s">
        <v>155</v>
      </c>
      <c r="AU209" s="274" t="s">
        <v>86</v>
      </c>
      <c r="AV209" s="15" t="s">
        <v>153</v>
      </c>
      <c r="AW209" s="15" t="s">
        <v>34</v>
      </c>
      <c r="AX209" s="15" t="s">
        <v>84</v>
      </c>
      <c r="AY209" s="274" t="s">
        <v>147</v>
      </c>
    </row>
    <row r="210" s="2" customFormat="1" ht="16.5" customHeight="1">
      <c r="A210" s="39"/>
      <c r="B210" s="40"/>
      <c r="C210" s="278" t="s">
        <v>244</v>
      </c>
      <c r="D210" s="278" t="s">
        <v>574</v>
      </c>
      <c r="E210" s="279" t="s">
        <v>594</v>
      </c>
      <c r="F210" s="280" t="s">
        <v>595</v>
      </c>
      <c r="G210" s="281" t="s">
        <v>152</v>
      </c>
      <c r="H210" s="282">
        <v>28.567</v>
      </c>
      <c r="I210" s="283"/>
      <c r="J210" s="284">
        <f>ROUND(I210*H210,2)</f>
        <v>0</v>
      </c>
      <c r="K210" s="285"/>
      <c r="L210" s="286"/>
      <c r="M210" s="287" t="s">
        <v>1</v>
      </c>
      <c r="N210" s="288" t="s">
        <v>42</v>
      </c>
      <c r="O210" s="92"/>
      <c r="P210" s="238">
        <f>O210*H210</f>
        <v>0</v>
      </c>
      <c r="Q210" s="238">
        <v>0.00080000000000000004</v>
      </c>
      <c r="R210" s="238">
        <f>Q210*H210</f>
        <v>0.022853600000000002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192</v>
      </c>
      <c r="AT210" s="240" t="s">
        <v>574</v>
      </c>
      <c r="AU210" s="240" t="s">
        <v>86</v>
      </c>
      <c r="AY210" s="18" t="s">
        <v>147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84</v>
      </c>
      <c r="BK210" s="241">
        <f>ROUND(I210*H210,2)</f>
        <v>0</v>
      </c>
      <c r="BL210" s="18" t="s">
        <v>153</v>
      </c>
      <c r="BM210" s="240" t="s">
        <v>596</v>
      </c>
    </row>
    <row r="211" s="14" customFormat="1">
      <c r="A211" s="14"/>
      <c r="B211" s="253"/>
      <c r="C211" s="254"/>
      <c r="D211" s="244" t="s">
        <v>155</v>
      </c>
      <c r="E211" s="255" t="s">
        <v>1</v>
      </c>
      <c r="F211" s="256" t="s">
        <v>597</v>
      </c>
      <c r="G211" s="254"/>
      <c r="H211" s="257">
        <v>28.567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3" t="s">
        <v>155</v>
      </c>
      <c r="AU211" s="263" t="s">
        <v>86</v>
      </c>
      <c r="AV211" s="14" t="s">
        <v>86</v>
      </c>
      <c r="AW211" s="14" t="s">
        <v>34</v>
      </c>
      <c r="AX211" s="14" t="s">
        <v>77</v>
      </c>
      <c r="AY211" s="263" t="s">
        <v>147</v>
      </c>
    </row>
    <row r="212" s="15" customFormat="1">
      <c r="A212" s="15"/>
      <c r="B212" s="264"/>
      <c r="C212" s="265"/>
      <c r="D212" s="244" t="s">
        <v>155</v>
      </c>
      <c r="E212" s="266" t="s">
        <v>1</v>
      </c>
      <c r="F212" s="267" t="s">
        <v>158</v>
      </c>
      <c r="G212" s="265"/>
      <c r="H212" s="268">
        <v>28.567</v>
      </c>
      <c r="I212" s="269"/>
      <c r="J212" s="265"/>
      <c r="K212" s="265"/>
      <c r="L212" s="270"/>
      <c r="M212" s="271"/>
      <c r="N212" s="272"/>
      <c r="O212" s="272"/>
      <c r="P212" s="272"/>
      <c r="Q212" s="272"/>
      <c r="R212" s="272"/>
      <c r="S212" s="272"/>
      <c r="T212" s="27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4" t="s">
        <v>155</v>
      </c>
      <c r="AU212" s="274" t="s">
        <v>86</v>
      </c>
      <c r="AV212" s="15" t="s">
        <v>153</v>
      </c>
      <c r="AW212" s="15" t="s">
        <v>34</v>
      </c>
      <c r="AX212" s="15" t="s">
        <v>84</v>
      </c>
      <c r="AY212" s="274" t="s">
        <v>147</v>
      </c>
    </row>
    <row r="213" s="2" customFormat="1" ht="24.15" customHeight="1">
      <c r="A213" s="39"/>
      <c r="B213" s="40"/>
      <c r="C213" s="228" t="s">
        <v>249</v>
      </c>
      <c r="D213" s="228" t="s">
        <v>149</v>
      </c>
      <c r="E213" s="229" t="s">
        <v>598</v>
      </c>
      <c r="F213" s="230" t="s">
        <v>599</v>
      </c>
      <c r="G213" s="231" t="s">
        <v>152</v>
      </c>
      <c r="H213" s="232">
        <v>369.97500000000002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42</v>
      </c>
      <c r="O213" s="92"/>
      <c r="P213" s="238">
        <f>O213*H213</f>
        <v>0</v>
      </c>
      <c r="Q213" s="238">
        <v>8.0000000000000007E-05</v>
      </c>
      <c r="R213" s="238">
        <f>Q213*H213</f>
        <v>0.029598000000000003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153</v>
      </c>
      <c r="AT213" s="240" t="s">
        <v>149</v>
      </c>
      <c r="AU213" s="240" t="s">
        <v>86</v>
      </c>
      <c r="AY213" s="18" t="s">
        <v>147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84</v>
      </c>
      <c r="BK213" s="241">
        <f>ROUND(I213*H213,2)</f>
        <v>0</v>
      </c>
      <c r="BL213" s="18" t="s">
        <v>153</v>
      </c>
      <c r="BM213" s="240" t="s">
        <v>600</v>
      </c>
    </row>
    <row r="214" s="14" customFormat="1">
      <c r="A214" s="14"/>
      <c r="B214" s="253"/>
      <c r="C214" s="254"/>
      <c r="D214" s="244" t="s">
        <v>155</v>
      </c>
      <c r="E214" s="255" t="s">
        <v>1</v>
      </c>
      <c r="F214" s="256" t="s">
        <v>601</v>
      </c>
      <c r="G214" s="254"/>
      <c r="H214" s="257">
        <v>47.115000000000002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155</v>
      </c>
      <c r="AU214" s="263" t="s">
        <v>86</v>
      </c>
      <c r="AV214" s="14" t="s">
        <v>86</v>
      </c>
      <c r="AW214" s="14" t="s">
        <v>34</v>
      </c>
      <c r="AX214" s="14" t="s">
        <v>77</v>
      </c>
      <c r="AY214" s="263" t="s">
        <v>147</v>
      </c>
    </row>
    <row r="215" s="14" customFormat="1">
      <c r="A215" s="14"/>
      <c r="B215" s="253"/>
      <c r="C215" s="254"/>
      <c r="D215" s="244" t="s">
        <v>155</v>
      </c>
      <c r="E215" s="255" t="s">
        <v>1</v>
      </c>
      <c r="F215" s="256" t="s">
        <v>563</v>
      </c>
      <c r="G215" s="254"/>
      <c r="H215" s="257">
        <v>322.86000000000001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155</v>
      </c>
      <c r="AU215" s="263" t="s">
        <v>86</v>
      </c>
      <c r="AV215" s="14" t="s">
        <v>86</v>
      </c>
      <c r="AW215" s="14" t="s">
        <v>34</v>
      </c>
      <c r="AX215" s="14" t="s">
        <v>77</v>
      </c>
      <c r="AY215" s="263" t="s">
        <v>147</v>
      </c>
    </row>
    <row r="216" s="15" customFormat="1">
      <c r="A216" s="15"/>
      <c r="B216" s="264"/>
      <c r="C216" s="265"/>
      <c r="D216" s="244" t="s">
        <v>155</v>
      </c>
      <c r="E216" s="266" t="s">
        <v>1</v>
      </c>
      <c r="F216" s="267" t="s">
        <v>158</v>
      </c>
      <c r="G216" s="265"/>
      <c r="H216" s="268">
        <v>369.97500000000002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155</v>
      </c>
      <c r="AU216" s="274" t="s">
        <v>86</v>
      </c>
      <c r="AV216" s="15" t="s">
        <v>153</v>
      </c>
      <c r="AW216" s="15" t="s">
        <v>34</v>
      </c>
      <c r="AX216" s="15" t="s">
        <v>84</v>
      </c>
      <c r="AY216" s="274" t="s">
        <v>147</v>
      </c>
    </row>
    <row r="217" s="2" customFormat="1" ht="24.15" customHeight="1">
      <c r="A217" s="39"/>
      <c r="B217" s="40"/>
      <c r="C217" s="228" t="s">
        <v>257</v>
      </c>
      <c r="D217" s="228" t="s">
        <v>149</v>
      </c>
      <c r="E217" s="229" t="s">
        <v>602</v>
      </c>
      <c r="F217" s="230" t="s">
        <v>603</v>
      </c>
      <c r="G217" s="231" t="s">
        <v>152</v>
      </c>
      <c r="H217" s="232">
        <v>322.86000000000001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42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153</v>
      </c>
      <c r="AT217" s="240" t="s">
        <v>149</v>
      </c>
      <c r="AU217" s="240" t="s">
        <v>86</v>
      </c>
      <c r="AY217" s="18" t="s">
        <v>147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84</v>
      </c>
      <c r="BK217" s="241">
        <f>ROUND(I217*H217,2)</f>
        <v>0</v>
      </c>
      <c r="BL217" s="18" t="s">
        <v>153</v>
      </c>
      <c r="BM217" s="240" t="s">
        <v>604</v>
      </c>
    </row>
    <row r="218" s="14" customFormat="1">
      <c r="A218" s="14"/>
      <c r="B218" s="253"/>
      <c r="C218" s="254"/>
      <c r="D218" s="244" t="s">
        <v>155</v>
      </c>
      <c r="E218" s="255" t="s">
        <v>1</v>
      </c>
      <c r="F218" s="256" t="s">
        <v>563</v>
      </c>
      <c r="G218" s="254"/>
      <c r="H218" s="257">
        <v>322.86000000000001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155</v>
      </c>
      <c r="AU218" s="263" t="s">
        <v>86</v>
      </c>
      <c r="AV218" s="14" t="s">
        <v>86</v>
      </c>
      <c r="AW218" s="14" t="s">
        <v>34</v>
      </c>
      <c r="AX218" s="14" t="s">
        <v>77</v>
      </c>
      <c r="AY218" s="263" t="s">
        <v>147</v>
      </c>
    </row>
    <row r="219" s="15" customFormat="1">
      <c r="A219" s="15"/>
      <c r="B219" s="264"/>
      <c r="C219" s="265"/>
      <c r="D219" s="244" t="s">
        <v>155</v>
      </c>
      <c r="E219" s="266" t="s">
        <v>1</v>
      </c>
      <c r="F219" s="267" t="s">
        <v>158</v>
      </c>
      <c r="G219" s="265"/>
      <c r="H219" s="268">
        <v>322.86000000000001</v>
      </c>
      <c r="I219" s="269"/>
      <c r="J219" s="265"/>
      <c r="K219" s="265"/>
      <c r="L219" s="270"/>
      <c r="M219" s="271"/>
      <c r="N219" s="272"/>
      <c r="O219" s="272"/>
      <c r="P219" s="272"/>
      <c r="Q219" s="272"/>
      <c r="R219" s="272"/>
      <c r="S219" s="272"/>
      <c r="T219" s="27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4" t="s">
        <v>155</v>
      </c>
      <c r="AU219" s="274" t="s">
        <v>86</v>
      </c>
      <c r="AV219" s="15" t="s">
        <v>153</v>
      </c>
      <c r="AW219" s="15" t="s">
        <v>34</v>
      </c>
      <c r="AX219" s="15" t="s">
        <v>84</v>
      </c>
      <c r="AY219" s="274" t="s">
        <v>147</v>
      </c>
    </row>
    <row r="220" s="2" customFormat="1" ht="24.15" customHeight="1">
      <c r="A220" s="39"/>
      <c r="B220" s="40"/>
      <c r="C220" s="228" t="s">
        <v>261</v>
      </c>
      <c r="D220" s="228" t="s">
        <v>149</v>
      </c>
      <c r="E220" s="229" t="s">
        <v>605</v>
      </c>
      <c r="F220" s="230" t="s">
        <v>606</v>
      </c>
      <c r="G220" s="231" t="s">
        <v>152</v>
      </c>
      <c r="H220" s="232">
        <v>47.115000000000002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42</v>
      </c>
      <c r="O220" s="92"/>
      <c r="P220" s="238">
        <f>O220*H220</f>
        <v>0</v>
      </c>
      <c r="Q220" s="238">
        <v>0.00018000000000000001</v>
      </c>
      <c r="R220" s="238">
        <f>Q220*H220</f>
        <v>0.0084807000000000007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153</v>
      </c>
      <c r="AT220" s="240" t="s">
        <v>149</v>
      </c>
      <c r="AU220" s="240" t="s">
        <v>86</v>
      </c>
      <c r="AY220" s="18" t="s">
        <v>147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84</v>
      </c>
      <c r="BK220" s="241">
        <f>ROUND(I220*H220,2)</f>
        <v>0</v>
      </c>
      <c r="BL220" s="18" t="s">
        <v>153</v>
      </c>
      <c r="BM220" s="240" t="s">
        <v>607</v>
      </c>
    </row>
    <row r="221" s="14" customFormat="1">
      <c r="A221" s="14"/>
      <c r="B221" s="253"/>
      <c r="C221" s="254"/>
      <c r="D221" s="244" t="s">
        <v>155</v>
      </c>
      <c r="E221" s="255" t="s">
        <v>1</v>
      </c>
      <c r="F221" s="256" t="s">
        <v>601</v>
      </c>
      <c r="G221" s="254"/>
      <c r="H221" s="257">
        <v>47.115000000000002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3" t="s">
        <v>155</v>
      </c>
      <c r="AU221" s="263" t="s">
        <v>86</v>
      </c>
      <c r="AV221" s="14" t="s">
        <v>86</v>
      </c>
      <c r="AW221" s="14" t="s">
        <v>34</v>
      </c>
      <c r="AX221" s="14" t="s">
        <v>77</v>
      </c>
      <c r="AY221" s="263" t="s">
        <v>147</v>
      </c>
    </row>
    <row r="222" s="15" customFormat="1">
      <c r="A222" s="15"/>
      <c r="B222" s="264"/>
      <c r="C222" s="265"/>
      <c r="D222" s="244" t="s">
        <v>155</v>
      </c>
      <c r="E222" s="266" t="s">
        <v>1</v>
      </c>
      <c r="F222" s="267" t="s">
        <v>158</v>
      </c>
      <c r="G222" s="265"/>
      <c r="H222" s="268">
        <v>47.115000000000002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4" t="s">
        <v>155</v>
      </c>
      <c r="AU222" s="274" t="s">
        <v>86</v>
      </c>
      <c r="AV222" s="15" t="s">
        <v>153</v>
      </c>
      <c r="AW222" s="15" t="s">
        <v>34</v>
      </c>
      <c r="AX222" s="15" t="s">
        <v>84</v>
      </c>
      <c r="AY222" s="274" t="s">
        <v>147</v>
      </c>
    </row>
    <row r="223" s="2" customFormat="1" ht="16.5" customHeight="1">
      <c r="A223" s="39"/>
      <c r="B223" s="40"/>
      <c r="C223" s="228" t="s">
        <v>7</v>
      </c>
      <c r="D223" s="228" t="s">
        <v>149</v>
      </c>
      <c r="E223" s="229" t="s">
        <v>608</v>
      </c>
      <c r="F223" s="230" t="s">
        <v>609</v>
      </c>
      <c r="G223" s="231" t="s">
        <v>320</v>
      </c>
      <c r="H223" s="232">
        <v>371.13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42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153</v>
      </c>
      <c r="AT223" s="240" t="s">
        <v>149</v>
      </c>
      <c r="AU223" s="240" t="s">
        <v>86</v>
      </c>
      <c r="AY223" s="18" t="s">
        <v>147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84</v>
      </c>
      <c r="BK223" s="241">
        <f>ROUND(I223*H223,2)</f>
        <v>0</v>
      </c>
      <c r="BL223" s="18" t="s">
        <v>153</v>
      </c>
      <c r="BM223" s="240" t="s">
        <v>610</v>
      </c>
    </row>
    <row r="224" s="13" customFormat="1">
      <c r="A224" s="13"/>
      <c r="B224" s="242"/>
      <c r="C224" s="243"/>
      <c r="D224" s="244" t="s">
        <v>155</v>
      </c>
      <c r="E224" s="245" t="s">
        <v>1</v>
      </c>
      <c r="F224" s="246" t="s">
        <v>611</v>
      </c>
      <c r="G224" s="243"/>
      <c r="H224" s="245" t="s">
        <v>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155</v>
      </c>
      <c r="AU224" s="252" t="s">
        <v>86</v>
      </c>
      <c r="AV224" s="13" t="s">
        <v>84</v>
      </c>
      <c r="AW224" s="13" t="s">
        <v>34</v>
      </c>
      <c r="AX224" s="13" t="s">
        <v>77</v>
      </c>
      <c r="AY224" s="252" t="s">
        <v>147</v>
      </c>
    </row>
    <row r="225" s="14" customFormat="1">
      <c r="A225" s="14"/>
      <c r="B225" s="253"/>
      <c r="C225" s="254"/>
      <c r="D225" s="244" t="s">
        <v>155</v>
      </c>
      <c r="E225" s="255" t="s">
        <v>1</v>
      </c>
      <c r="F225" s="256" t="s">
        <v>612</v>
      </c>
      <c r="G225" s="254"/>
      <c r="H225" s="257">
        <v>39.600000000000001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3" t="s">
        <v>155</v>
      </c>
      <c r="AU225" s="263" t="s">
        <v>86</v>
      </c>
      <c r="AV225" s="14" t="s">
        <v>86</v>
      </c>
      <c r="AW225" s="14" t="s">
        <v>34</v>
      </c>
      <c r="AX225" s="14" t="s">
        <v>77</v>
      </c>
      <c r="AY225" s="263" t="s">
        <v>147</v>
      </c>
    </row>
    <row r="226" s="14" customFormat="1">
      <c r="A226" s="14"/>
      <c r="B226" s="253"/>
      <c r="C226" s="254"/>
      <c r="D226" s="244" t="s">
        <v>155</v>
      </c>
      <c r="E226" s="255" t="s">
        <v>1</v>
      </c>
      <c r="F226" s="256" t="s">
        <v>613</v>
      </c>
      <c r="G226" s="254"/>
      <c r="H226" s="257">
        <v>50.399999999999999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3" t="s">
        <v>155</v>
      </c>
      <c r="AU226" s="263" t="s">
        <v>86</v>
      </c>
      <c r="AV226" s="14" t="s">
        <v>86</v>
      </c>
      <c r="AW226" s="14" t="s">
        <v>34</v>
      </c>
      <c r="AX226" s="14" t="s">
        <v>77</v>
      </c>
      <c r="AY226" s="263" t="s">
        <v>147</v>
      </c>
    </row>
    <row r="227" s="14" customFormat="1">
      <c r="A227" s="14"/>
      <c r="B227" s="253"/>
      <c r="C227" s="254"/>
      <c r="D227" s="244" t="s">
        <v>155</v>
      </c>
      <c r="E227" s="255" t="s">
        <v>1</v>
      </c>
      <c r="F227" s="256" t="s">
        <v>614</v>
      </c>
      <c r="G227" s="254"/>
      <c r="H227" s="257">
        <v>10.800000000000001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3" t="s">
        <v>155</v>
      </c>
      <c r="AU227" s="263" t="s">
        <v>86</v>
      </c>
      <c r="AV227" s="14" t="s">
        <v>86</v>
      </c>
      <c r="AW227" s="14" t="s">
        <v>34</v>
      </c>
      <c r="AX227" s="14" t="s">
        <v>77</v>
      </c>
      <c r="AY227" s="263" t="s">
        <v>147</v>
      </c>
    </row>
    <row r="228" s="14" customFormat="1">
      <c r="A228" s="14"/>
      <c r="B228" s="253"/>
      <c r="C228" s="254"/>
      <c r="D228" s="244" t="s">
        <v>155</v>
      </c>
      <c r="E228" s="255" t="s">
        <v>1</v>
      </c>
      <c r="F228" s="256" t="s">
        <v>615</v>
      </c>
      <c r="G228" s="254"/>
      <c r="H228" s="257">
        <v>7.4000000000000004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155</v>
      </c>
      <c r="AU228" s="263" t="s">
        <v>86</v>
      </c>
      <c r="AV228" s="14" t="s">
        <v>86</v>
      </c>
      <c r="AW228" s="14" t="s">
        <v>34</v>
      </c>
      <c r="AX228" s="14" t="s">
        <v>77</v>
      </c>
      <c r="AY228" s="263" t="s">
        <v>147</v>
      </c>
    </row>
    <row r="229" s="14" customFormat="1">
      <c r="A229" s="14"/>
      <c r="B229" s="253"/>
      <c r="C229" s="254"/>
      <c r="D229" s="244" t="s">
        <v>155</v>
      </c>
      <c r="E229" s="255" t="s">
        <v>1</v>
      </c>
      <c r="F229" s="256" t="s">
        <v>616</v>
      </c>
      <c r="G229" s="254"/>
      <c r="H229" s="257">
        <v>6.5499999999999998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155</v>
      </c>
      <c r="AU229" s="263" t="s">
        <v>86</v>
      </c>
      <c r="AV229" s="14" t="s">
        <v>86</v>
      </c>
      <c r="AW229" s="14" t="s">
        <v>34</v>
      </c>
      <c r="AX229" s="14" t="s">
        <v>77</v>
      </c>
      <c r="AY229" s="263" t="s">
        <v>147</v>
      </c>
    </row>
    <row r="230" s="14" customFormat="1">
      <c r="A230" s="14"/>
      <c r="B230" s="253"/>
      <c r="C230" s="254"/>
      <c r="D230" s="244" t="s">
        <v>155</v>
      </c>
      <c r="E230" s="255" t="s">
        <v>1</v>
      </c>
      <c r="F230" s="256" t="s">
        <v>617</v>
      </c>
      <c r="G230" s="254"/>
      <c r="H230" s="257">
        <v>6.7999999999999998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155</v>
      </c>
      <c r="AU230" s="263" t="s">
        <v>86</v>
      </c>
      <c r="AV230" s="14" t="s">
        <v>86</v>
      </c>
      <c r="AW230" s="14" t="s">
        <v>34</v>
      </c>
      <c r="AX230" s="14" t="s">
        <v>77</v>
      </c>
      <c r="AY230" s="263" t="s">
        <v>147</v>
      </c>
    </row>
    <row r="231" s="14" customFormat="1">
      <c r="A231" s="14"/>
      <c r="B231" s="253"/>
      <c r="C231" s="254"/>
      <c r="D231" s="244" t="s">
        <v>155</v>
      </c>
      <c r="E231" s="255" t="s">
        <v>1</v>
      </c>
      <c r="F231" s="256" t="s">
        <v>618</v>
      </c>
      <c r="G231" s="254"/>
      <c r="H231" s="257">
        <v>8.3000000000000007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3" t="s">
        <v>155</v>
      </c>
      <c r="AU231" s="263" t="s">
        <v>86</v>
      </c>
      <c r="AV231" s="14" t="s">
        <v>86</v>
      </c>
      <c r="AW231" s="14" t="s">
        <v>34</v>
      </c>
      <c r="AX231" s="14" t="s">
        <v>77</v>
      </c>
      <c r="AY231" s="263" t="s">
        <v>147</v>
      </c>
    </row>
    <row r="232" s="16" customFormat="1">
      <c r="A232" s="16"/>
      <c r="B232" s="289"/>
      <c r="C232" s="290"/>
      <c r="D232" s="244" t="s">
        <v>155</v>
      </c>
      <c r="E232" s="291" t="s">
        <v>1</v>
      </c>
      <c r="F232" s="292" t="s">
        <v>619</v>
      </c>
      <c r="G232" s="290"/>
      <c r="H232" s="293">
        <v>129.84999999999999</v>
      </c>
      <c r="I232" s="294"/>
      <c r="J232" s="290"/>
      <c r="K232" s="290"/>
      <c r="L232" s="295"/>
      <c r="M232" s="296"/>
      <c r="N232" s="297"/>
      <c r="O232" s="297"/>
      <c r="P232" s="297"/>
      <c r="Q232" s="297"/>
      <c r="R232" s="297"/>
      <c r="S232" s="297"/>
      <c r="T232" s="298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99" t="s">
        <v>155</v>
      </c>
      <c r="AU232" s="299" t="s">
        <v>86</v>
      </c>
      <c r="AV232" s="16" t="s">
        <v>165</v>
      </c>
      <c r="AW232" s="16" t="s">
        <v>34</v>
      </c>
      <c r="AX232" s="16" t="s">
        <v>77</v>
      </c>
      <c r="AY232" s="299" t="s">
        <v>147</v>
      </c>
    </row>
    <row r="233" s="13" customFormat="1">
      <c r="A233" s="13"/>
      <c r="B233" s="242"/>
      <c r="C233" s="243"/>
      <c r="D233" s="244" t="s">
        <v>155</v>
      </c>
      <c r="E233" s="245" t="s">
        <v>1</v>
      </c>
      <c r="F233" s="246" t="s">
        <v>620</v>
      </c>
      <c r="G233" s="243"/>
      <c r="H233" s="245" t="s">
        <v>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2" t="s">
        <v>155</v>
      </c>
      <c r="AU233" s="252" t="s">
        <v>86</v>
      </c>
      <c r="AV233" s="13" t="s">
        <v>84</v>
      </c>
      <c r="AW233" s="13" t="s">
        <v>34</v>
      </c>
      <c r="AX233" s="13" t="s">
        <v>77</v>
      </c>
      <c r="AY233" s="252" t="s">
        <v>147</v>
      </c>
    </row>
    <row r="234" s="14" customFormat="1">
      <c r="A234" s="14"/>
      <c r="B234" s="253"/>
      <c r="C234" s="254"/>
      <c r="D234" s="244" t="s">
        <v>155</v>
      </c>
      <c r="E234" s="255" t="s">
        <v>1</v>
      </c>
      <c r="F234" s="256" t="s">
        <v>621</v>
      </c>
      <c r="G234" s="254"/>
      <c r="H234" s="257">
        <v>26.399999999999999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3" t="s">
        <v>155</v>
      </c>
      <c r="AU234" s="263" t="s">
        <v>86</v>
      </c>
      <c r="AV234" s="14" t="s">
        <v>86</v>
      </c>
      <c r="AW234" s="14" t="s">
        <v>34</v>
      </c>
      <c r="AX234" s="14" t="s">
        <v>77</v>
      </c>
      <c r="AY234" s="263" t="s">
        <v>147</v>
      </c>
    </row>
    <row r="235" s="14" customFormat="1">
      <c r="A235" s="14"/>
      <c r="B235" s="253"/>
      <c r="C235" s="254"/>
      <c r="D235" s="244" t="s">
        <v>155</v>
      </c>
      <c r="E235" s="255" t="s">
        <v>1</v>
      </c>
      <c r="F235" s="256" t="s">
        <v>622</v>
      </c>
      <c r="G235" s="254"/>
      <c r="H235" s="257">
        <v>36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155</v>
      </c>
      <c r="AU235" s="263" t="s">
        <v>86</v>
      </c>
      <c r="AV235" s="14" t="s">
        <v>86</v>
      </c>
      <c r="AW235" s="14" t="s">
        <v>34</v>
      </c>
      <c r="AX235" s="14" t="s">
        <v>77</v>
      </c>
      <c r="AY235" s="263" t="s">
        <v>147</v>
      </c>
    </row>
    <row r="236" s="14" customFormat="1">
      <c r="A236" s="14"/>
      <c r="B236" s="253"/>
      <c r="C236" s="254"/>
      <c r="D236" s="244" t="s">
        <v>155</v>
      </c>
      <c r="E236" s="255" t="s">
        <v>1</v>
      </c>
      <c r="F236" s="256" t="s">
        <v>623</v>
      </c>
      <c r="G236" s="254"/>
      <c r="H236" s="257">
        <v>7.2000000000000002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155</v>
      </c>
      <c r="AU236" s="263" t="s">
        <v>86</v>
      </c>
      <c r="AV236" s="14" t="s">
        <v>86</v>
      </c>
      <c r="AW236" s="14" t="s">
        <v>34</v>
      </c>
      <c r="AX236" s="14" t="s">
        <v>77</v>
      </c>
      <c r="AY236" s="263" t="s">
        <v>147</v>
      </c>
    </row>
    <row r="237" s="14" customFormat="1">
      <c r="A237" s="14"/>
      <c r="B237" s="253"/>
      <c r="C237" s="254"/>
      <c r="D237" s="244" t="s">
        <v>155</v>
      </c>
      <c r="E237" s="255" t="s">
        <v>1</v>
      </c>
      <c r="F237" s="256" t="s">
        <v>624</v>
      </c>
      <c r="G237" s="254"/>
      <c r="H237" s="257">
        <v>2.3999999999999999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155</v>
      </c>
      <c r="AU237" s="263" t="s">
        <v>86</v>
      </c>
      <c r="AV237" s="14" t="s">
        <v>86</v>
      </c>
      <c r="AW237" s="14" t="s">
        <v>34</v>
      </c>
      <c r="AX237" s="14" t="s">
        <v>77</v>
      </c>
      <c r="AY237" s="263" t="s">
        <v>147</v>
      </c>
    </row>
    <row r="238" s="14" customFormat="1">
      <c r="A238" s="14"/>
      <c r="B238" s="253"/>
      <c r="C238" s="254"/>
      <c r="D238" s="244" t="s">
        <v>155</v>
      </c>
      <c r="E238" s="255" t="s">
        <v>1</v>
      </c>
      <c r="F238" s="256" t="s">
        <v>625</v>
      </c>
      <c r="G238" s="254"/>
      <c r="H238" s="257">
        <v>4.7999999999999998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3" t="s">
        <v>155</v>
      </c>
      <c r="AU238" s="263" t="s">
        <v>86</v>
      </c>
      <c r="AV238" s="14" t="s">
        <v>86</v>
      </c>
      <c r="AW238" s="14" t="s">
        <v>34</v>
      </c>
      <c r="AX238" s="14" t="s">
        <v>77</v>
      </c>
      <c r="AY238" s="263" t="s">
        <v>147</v>
      </c>
    </row>
    <row r="239" s="14" customFormat="1">
      <c r="A239" s="14"/>
      <c r="B239" s="253"/>
      <c r="C239" s="254"/>
      <c r="D239" s="244" t="s">
        <v>155</v>
      </c>
      <c r="E239" s="255" t="s">
        <v>1</v>
      </c>
      <c r="F239" s="256" t="s">
        <v>626</v>
      </c>
      <c r="G239" s="254"/>
      <c r="H239" s="257">
        <v>4.7999999999999998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3" t="s">
        <v>155</v>
      </c>
      <c r="AU239" s="263" t="s">
        <v>86</v>
      </c>
      <c r="AV239" s="14" t="s">
        <v>86</v>
      </c>
      <c r="AW239" s="14" t="s">
        <v>34</v>
      </c>
      <c r="AX239" s="14" t="s">
        <v>77</v>
      </c>
      <c r="AY239" s="263" t="s">
        <v>147</v>
      </c>
    </row>
    <row r="240" s="14" customFormat="1">
      <c r="A240" s="14"/>
      <c r="B240" s="253"/>
      <c r="C240" s="254"/>
      <c r="D240" s="244" t="s">
        <v>155</v>
      </c>
      <c r="E240" s="255" t="s">
        <v>1</v>
      </c>
      <c r="F240" s="256" t="s">
        <v>627</v>
      </c>
      <c r="G240" s="254"/>
      <c r="H240" s="257">
        <v>4.2000000000000002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155</v>
      </c>
      <c r="AU240" s="263" t="s">
        <v>86</v>
      </c>
      <c r="AV240" s="14" t="s">
        <v>86</v>
      </c>
      <c r="AW240" s="14" t="s">
        <v>34</v>
      </c>
      <c r="AX240" s="14" t="s">
        <v>77</v>
      </c>
      <c r="AY240" s="263" t="s">
        <v>147</v>
      </c>
    </row>
    <row r="241" s="14" customFormat="1">
      <c r="A241" s="14"/>
      <c r="B241" s="253"/>
      <c r="C241" s="254"/>
      <c r="D241" s="244" t="s">
        <v>155</v>
      </c>
      <c r="E241" s="255" t="s">
        <v>1</v>
      </c>
      <c r="F241" s="256" t="s">
        <v>628</v>
      </c>
      <c r="G241" s="254"/>
      <c r="H241" s="257">
        <v>36.030000000000001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3" t="s">
        <v>155</v>
      </c>
      <c r="AU241" s="263" t="s">
        <v>86</v>
      </c>
      <c r="AV241" s="14" t="s">
        <v>86</v>
      </c>
      <c r="AW241" s="14" t="s">
        <v>34</v>
      </c>
      <c r="AX241" s="14" t="s">
        <v>77</v>
      </c>
      <c r="AY241" s="263" t="s">
        <v>147</v>
      </c>
    </row>
    <row r="242" s="16" customFormat="1">
      <c r="A242" s="16"/>
      <c r="B242" s="289"/>
      <c r="C242" s="290"/>
      <c r="D242" s="244" t="s">
        <v>155</v>
      </c>
      <c r="E242" s="291" t="s">
        <v>1</v>
      </c>
      <c r="F242" s="292" t="s">
        <v>619</v>
      </c>
      <c r="G242" s="290"/>
      <c r="H242" s="293">
        <v>121.83</v>
      </c>
      <c r="I242" s="294"/>
      <c r="J242" s="290"/>
      <c r="K242" s="290"/>
      <c r="L242" s="295"/>
      <c r="M242" s="296"/>
      <c r="N242" s="297"/>
      <c r="O242" s="297"/>
      <c r="P242" s="297"/>
      <c r="Q242" s="297"/>
      <c r="R242" s="297"/>
      <c r="S242" s="297"/>
      <c r="T242" s="298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99" t="s">
        <v>155</v>
      </c>
      <c r="AU242" s="299" t="s">
        <v>86</v>
      </c>
      <c r="AV242" s="16" t="s">
        <v>165</v>
      </c>
      <c r="AW242" s="16" t="s">
        <v>34</v>
      </c>
      <c r="AX242" s="16" t="s">
        <v>77</v>
      </c>
      <c r="AY242" s="299" t="s">
        <v>147</v>
      </c>
    </row>
    <row r="243" s="13" customFormat="1">
      <c r="A243" s="13"/>
      <c r="B243" s="242"/>
      <c r="C243" s="243"/>
      <c r="D243" s="244" t="s">
        <v>155</v>
      </c>
      <c r="E243" s="245" t="s">
        <v>1</v>
      </c>
      <c r="F243" s="246" t="s">
        <v>629</v>
      </c>
      <c r="G243" s="243"/>
      <c r="H243" s="245" t="s">
        <v>1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155</v>
      </c>
      <c r="AU243" s="252" t="s">
        <v>86</v>
      </c>
      <c r="AV243" s="13" t="s">
        <v>84</v>
      </c>
      <c r="AW243" s="13" t="s">
        <v>34</v>
      </c>
      <c r="AX243" s="13" t="s">
        <v>77</v>
      </c>
      <c r="AY243" s="252" t="s">
        <v>147</v>
      </c>
    </row>
    <row r="244" s="14" customFormat="1">
      <c r="A244" s="14"/>
      <c r="B244" s="253"/>
      <c r="C244" s="254"/>
      <c r="D244" s="244" t="s">
        <v>155</v>
      </c>
      <c r="E244" s="255" t="s">
        <v>1</v>
      </c>
      <c r="F244" s="256" t="s">
        <v>630</v>
      </c>
      <c r="G244" s="254"/>
      <c r="H244" s="257">
        <v>13.199999999999999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155</v>
      </c>
      <c r="AU244" s="263" t="s">
        <v>86</v>
      </c>
      <c r="AV244" s="14" t="s">
        <v>86</v>
      </c>
      <c r="AW244" s="14" t="s">
        <v>34</v>
      </c>
      <c r="AX244" s="14" t="s">
        <v>77</v>
      </c>
      <c r="AY244" s="263" t="s">
        <v>147</v>
      </c>
    </row>
    <row r="245" s="14" customFormat="1">
      <c r="A245" s="14"/>
      <c r="B245" s="253"/>
      <c r="C245" s="254"/>
      <c r="D245" s="244" t="s">
        <v>155</v>
      </c>
      <c r="E245" s="255" t="s">
        <v>1</v>
      </c>
      <c r="F245" s="256" t="s">
        <v>631</v>
      </c>
      <c r="G245" s="254"/>
      <c r="H245" s="257">
        <v>14.4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155</v>
      </c>
      <c r="AU245" s="263" t="s">
        <v>86</v>
      </c>
      <c r="AV245" s="14" t="s">
        <v>86</v>
      </c>
      <c r="AW245" s="14" t="s">
        <v>34</v>
      </c>
      <c r="AX245" s="14" t="s">
        <v>77</v>
      </c>
      <c r="AY245" s="263" t="s">
        <v>147</v>
      </c>
    </row>
    <row r="246" s="14" customFormat="1">
      <c r="A246" s="14"/>
      <c r="B246" s="253"/>
      <c r="C246" s="254"/>
      <c r="D246" s="244" t="s">
        <v>155</v>
      </c>
      <c r="E246" s="255" t="s">
        <v>1</v>
      </c>
      <c r="F246" s="256" t="s">
        <v>632</v>
      </c>
      <c r="G246" s="254"/>
      <c r="H246" s="257">
        <v>3.6000000000000001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3" t="s">
        <v>155</v>
      </c>
      <c r="AU246" s="263" t="s">
        <v>86</v>
      </c>
      <c r="AV246" s="14" t="s">
        <v>86</v>
      </c>
      <c r="AW246" s="14" t="s">
        <v>34</v>
      </c>
      <c r="AX246" s="14" t="s">
        <v>77</v>
      </c>
      <c r="AY246" s="263" t="s">
        <v>147</v>
      </c>
    </row>
    <row r="247" s="14" customFormat="1">
      <c r="A247" s="14"/>
      <c r="B247" s="253"/>
      <c r="C247" s="254"/>
      <c r="D247" s="244" t="s">
        <v>155</v>
      </c>
      <c r="E247" s="255" t="s">
        <v>1</v>
      </c>
      <c r="F247" s="256" t="s">
        <v>633</v>
      </c>
      <c r="G247" s="254"/>
      <c r="H247" s="257">
        <v>5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155</v>
      </c>
      <c r="AU247" s="263" t="s">
        <v>86</v>
      </c>
      <c r="AV247" s="14" t="s">
        <v>86</v>
      </c>
      <c r="AW247" s="14" t="s">
        <v>34</v>
      </c>
      <c r="AX247" s="14" t="s">
        <v>77</v>
      </c>
      <c r="AY247" s="263" t="s">
        <v>147</v>
      </c>
    </row>
    <row r="248" s="14" customFormat="1">
      <c r="A248" s="14"/>
      <c r="B248" s="253"/>
      <c r="C248" s="254"/>
      <c r="D248" s="244" t="s">
        <v>155</v>
      </c>
      <c r="E248" s="255" t="s">
        <v>1</v>
      </c>
      <c r="F248" s="256" t="s">
        <v>634</v>
      </c>
      <c r="G248" s="254"/>
      <c r="H248" s="257">
        <v>1.75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3" t="s">
        <v>155</v>
      </c>
      <c r="AU248" s="263" t="s">
        <v>86</v>
      </c>
      <c r="AV248" s="14" t="s">
        <v>86</v>
      </c>
      <c r="AW248" s="14" t="s">
        <v>34</v>
      </c>
      <c r="AX248" s="14" t="s">
        <v>77</v>
      </c>
      <c r="AY248" s="263" t="s">
        <v>147</v>
      </c>
    </row>
    <row r="249" s="14" customFormat="1">
      <c r="A249" s="14"/>
      <c r="B249" s="253"/>
      <c r="C249" s="254"/>
      <c r="D249" s="244" t="s">
        <v>155</v>
      </c>
      <c r="E249" s="255" t="s">
        <v>1</v>
      </c>
      <c r="F249" s="256" t="s">
        <v>635</v>
      </c>
      <c r="G249" s="254"/>
      <c r="H249" s="257">
        <v>2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155</v>
      </c>
      <c r="AU249" s="263" t="s">
        <v>86</v>
      </c>
      <c r="AV249" s="14" t="s">
        <v>86</v>
      </c>
      <c r="AW249" s="14" t="s">
        <v>34</v>
      </c>
      <c r="AX249" s="14" t="s">
        <v>77</v>
      </c>
      <c r="AY249" s="263" t="s">
        <v>147</v>
      </c>
    </row>
    <row r="250" s="14" customFormat="1">
      <c r="A250" s="14"/>
      <c r="B250" s="253"/>
      <c r="C250" s="254"/>
      <c r="D250" s="244" t="s">
        <v>155</v>
      </c>
      <c r="E250" s="255" t="s">
        <v>1</v>
      </c>
      <c r="F250" s="256" t="s">
        <v>636</v>
      </c>
      <c r="G250" s="254"/>
      <c r="H250" s="257">
        <v>4.0999999999999996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155</v>
      </c>
      <c r="AU250" s="263" t="s">
        <v>86</v>
      </c>
      <c r="AV250" s="14" t="s">
        <v>86</v>
      </c>
      <c r="AW250" s="14" t="s">
        <v>34</v>
      </c>
      <c r="AX250" s="14" t="s">
        <v>77</v>
      </c>
      <c r="AY250" s="263" t="s">
        <v>147</v>
      </c>
    </row>
    <row r="251" s="14" customFormat="1">
      <c r="A251" s="14"/>
      <c r="B251" s="253"/>
      <c r="C251" s="254"/>
      <c r="D251" s="244" t="s">
        <v>155</v>
      </c>
      <c r="E251" s="255" t="s">
        <v>1</v>
      </c>
      <c r="F251" s="256" t="s">
        <v>637</v>
      </c>
      <c r="G251" s="254"/>
      <c r="H251" s="257">
        <v>35.100000000000001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155</v>
      </c>
      <c r="AU251" s="263" t="s">
        <v>86</v>
      </c>
      <c r="AV251" s="14" t="s">
        <v>86</v>
      </c>
      <c r="AW251" s="14" t="s">
        <v>34</v>
      </c>
      <c r="AX251" s="14" t="s">
        <v>77</v>
      </c>
      <c r="AY251" s="263" t="s">
        <v>147</v>
      </c>
    </row>
    <row r="252" s="16" customFormat="1">
      <c r="A252" s="16"/>
      <c r="B252" s="289"/>
      <c r="C252" s="290"/>
      <c r="D252" s="244" t="s">
        <v>155</v>
      </c>
      <c r="E252" s="291" t="s">
        <v>1</v>
      </c>
      <c r="F252" s="292" t="s">
        <v>619</v>
      </c>
      <c r="G252" s="290"/>
      <c r="H252" s="293">
        <v>79.150000000000006</v>
      </c>
      <c r="I252" s="294"/>
      <c r="J252" s="290"/>
      <c r="K252" s="290"/>
      <c r="L252" s="295"/>
      <c r="M252" s="296"/>
      <c r="N252" s="297"/>
      <c r="O252" s="297"/>
      <c r="P252" s="297"/>
      <c r="Q252" s="297"/>
      <c r="R252" s="297"/>
      <c r="S252" s="297"/>
      <c r="T252" s="298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99" t="s">
        <v>155</v>
      </c>
      <c r="AU252" s="299" t="s">
        <v>86</v>
      </c>
      <c r="AV252" s="16" t="s">
        <v>165</v>
      </c>
      <c r="AW252" s="16" t="s">
        <v>34</v>
      </c>
      <c r="AX252" s="16" t="s">
        <v>77</v>
      </c>
      <c r="AY252" s="299" t="s">
        <v>147</v>
      </c>
    </row>
    <row r="253" s="13" customFormat="1">
      <c r="A253" s="13"/>
      <c r="B253" s="242"/>
      <c r="C253" s="243"/>
      <c r="D253" s="244" t="s">
        <v>155</v>
      </c>
      <c r="E253" s="245" t="s">
        <v>1</v>
      </c>
      <c r="F253" s="246" t="s">
        <v>638</v>
      </c>
      <c r="G253" s="243"/>
      <c r="H253" s="245" t="s">
        <v>1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155</v>
      </c>
      <c r="AU253" s="252" t="s">
        <v>86</v>
      </c>
      <c r="AV253" s="13" t="s">
        <v>84</v>
      </c>
      <c r="AW253" s="13" t="s">
        <v>34</v>
      </c>
      <c r="AX253" s="13" t="s">
        <v>77</v>
      </c>
      <c r="AY253" s="252" t="s">
        <v>147</v>
      </c>
    </row>
    <row r="254" s="14" customFormat="1">
      <c r="A254" s="14"/>
      <c r="B254" s="253"/>
      <c r="C254" s="254"/>
      <c r="D254" s="244" t="s">
        <v>155</v>
      </c>
      <c r="E254" s="255" t="s">
        <v>1</v>
      </c>
      <c r="F254" s="256" t="s">
        <v>630</v>
      </c>
      <c r="G254" s="254"/>
      <c r="H254" s="257">
        <v>13.199999999999999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155</v>
      </c>
      <c r="AU254" s="263" t="s">
        <v>86</v>
      </c>
      <c r="AV254" s="14" t="s">
        <v>86</v>
      </c>
      <c r="AW254" s="14" t="s">
        <v>34</v>
      </c>
      <c r="AX254" s="14" t="s">
        <v>77</v>
      </c>
      <c r="AY254" s="263" t="s">
        <v>147</v>
      </c>
    </row>
    <row r="255" s="14" customFormat="1">
      <c r="A255" s="14"/>
      <c r="B255" s="253"/>
      <c r="C255" s="254"/>
      <c r="D255" s="244" t="s">
        <v>155</v>
      </c>
      <c r="E255" s="255" t="s">
        <v>1</v>
      </c>
      <c r="F255" s="256" t="s">
        <v>631</v>
      </c>
      <c r="G255" s="254"/>
      <c r="H255" s="257">
        <v>14.4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155</v>
      </c>
      <c r="AU255" s="263" t="s">
        <v>86</v>
      </c>
      <c r="AV255" s="14" t="s">
        <v>86</v>
      </c>
      <c r="AW255" s="14" t="s">
        <v>34</v>
      </c>
      <c r="AX255" s="14" t="s">
        <v>77</v>
      </c>
      <c r="AY255" s="263" t="s">
        <v>147</v>
      </c>
    </row>
    <row r="256" s="14" customFormat="1">
      <c r="A256" s="14"/>
      <c r="B256" s="253"/>
      <c r="C256" s="254"/>
      <c r="D256" s="244" t="s">
        <v>155</v>
      </c>
      <c r="E256" s="255" t="s">
        <v>1</v>
      </c>
      <c r="F256" s="256" t="s">
        <v>632</v>
      </c>
      <c r="G256" s="254"/>
      <c r="H256" s="257">
        <v>3.6000000000000001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3" t="s">
        <v>155</v>
      </c>
      <c r="AU256" s="263" t="s">
        <v>86</v>
      </c>
      <c r="AV256" s="14" t="s">
        <v>86</v>
      </c>
      <c r="AW256" s="14" t="s">
        <v>34</v>
      </c>
      <c r="AX256" s="14" t="s">
        <v>77</v>
      </c>
      <c r="AY256" s="263" t="s">
        <v>147</v>
      </c>
    </row>
    <row r="257" s="14" customFormat="1">
      <c r="A257" s="14"/>
      <c r="B257" s="253"/>
      <c r="C257" s="254"/>
      <c r="D257" s="244" t="s">
        <v>155</v>
      </c>
      <c r="E257" s="255" t="s">
        <v>1</v>
      </c>
      <c r="F257" s="256" t="s">
        <v>633</v>
      </c>
      <c r="G257" s="254"/>
      <c r="H257" s="257">
        <v>5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3" t="s">
        <v>155</v>
      </c>
      <c r="AU257" s="263" t="s">
        <v>86</v>
      </c>
      <c r="AV257" s="14" t="s">
        <v>86</v>
      </c>
      <c r="AW257" s="14" t="s">
        <v>34</v>
      </c>
      <c r="AX257" s="14" t="s">
        <v>77</v>
      </c>
      <c r="AY257" s="263" t="s">
        <v>147</v>
      </c>
    </row>
    <row r="258" s="14" customFormat="1">
      <c r="A258" s="14"/>
      <c r="B258" s="253"/>
      <c r="C258" s="254"/>
      <c r="D258" s="244" t="s">
        <v>155</v>
      </c>
      <c r="E258" s="255" t="s">
        <v>1</v>
      </c>
      <c r="F258" s="256" t="s">
        <v>636</v>
      </c>
      <c r="G258" s="254"/>
      <c r="H258" s="257">
        <v>4.0999999999999996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155</v>
      </c>
      <c r="AU258" s="263" t="s">
        <v>86</v>
      </c>
      <c r="AV258" s="14" t="s">
        <v>86</v>
      </c>
      <c r="AW258" s="14" t="s">
        <v>34</v>
      </c>
      <c r="AX258" s="14" t="s">
        <v>77</v>
      </c>
      <c r="AY258" s="263" t="s">
        <v>147</v>
      </c>
    </row>
    <row r="259" s="16" customFormat="1">
      <c r="A259" s="16"/>
      <c r="B259" s="289"/>
      <c r="C259" s="290"/>
      <c r="D259" s="244" t="s">
        <v>155</v>
      </c>
      <c r="E259" s="291" t="s">
        <v>1</v>
      </c>
      <c r="F259" s="292" t="s">
        <v>619</v>
      </c>
      <c r="G259" s="290"/>
      <c r="H259" s="293">
        <v>40.300000000000004</v>
      </c>
      <c r="I259" s="294"/>
      <c r="J259" s="290"/>
      <c r="K259" s="290"/>
      <c r="L259" s="295"/>
      <c r="M259" s="296"/>
      <c r="N259" s="297"/>
      <c r="O259" s="297"/>
      <c r="P259" s="297"/>
      <c r="Q259" s="297"/>
      <c r="R259" s="297"/>
      <c r="S259" s="297"/>
      <c r="T259" s="298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99" t="s">
        <v>155</v>
      </c>
      <c r="AU259" s="299" t="s">
        <v>86</v>
      </c>
      <c r="AV259" s="16" t="s">
        <v>165</v>
      </c>
      <c r="AW259" s="16" t="s">
        <v>34</v>
      </c>
      <c r="AX259" s="16" t="s">
        <v>77</v>
      </c>
      <c r="AY259" s="299" t="s">
        <v>147</v>
      </c>
    </row>
    <row r="260" s="15" customFormat="1">
      <c r="A260" s="15"/>
      <c r="B260" s="264"/>
      <c r="C260" s="265"/>
      <c r="D260" s="244" t="s">
        <v>155</v>
      </c>
      <c r="E260" s="266" t="s">
        <v>1</v>
      </c>
      <c r="F260" s="267" t="s">
        <v>158</v>
      </c>
      <c r="G260" s="265"/>
      <c r="H260" s="268">
        <v>371.13000000000005</v>
      </c>
      <c r="I260" s="269"/>
      <c r="J260" s="265"/>
      <c r="K260" s="265"/>
      <c r="L260" s="270"/>
      <c r="M260" s="271"/>
      <c r="N260" s="272"/>
      <c r="O260" s="272"/>
      <c r="P260" s="272"/>
      <c r="Q260" s="272"/>
      <c r="R260" s="272"/>
      <c r="S260" s="272"/>
      <c r="T260" s="27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4" t="s">
        <v>155</v>
      </c>
      <c r="AU260" s="274" t="s">
        <v>86</v>
      </c>
      <c r="AV260" s="15" t="s">
        <v>153</v>
      </c>
      <c r="AW260" s="15" t="s">
        <v>34</v>
      </c>
      <c r="AX260" s="15" t="s">
        <v>84</v>
      </c>
      <c r="AY260" s="274" t="s">
        <v>147</v>
      </c>
    </row>
    <row r="261" s="2" customFormat="1" ht="16.5" customHeight="1">
      <c r="A261" s="39"/>
      <c r="B261" s="40"/>
      <c r="C261" s="278" t="s">
        <v>269</v>
      </c>
      <c r="D261" s="278" t="s">
        <v>574</v>
      </c>
      <c r="E261" s="279" t="s">
        <v>639</v>
      </c>
      <c r="F261" s="280" t="s">
        <v>640</v>
      </c>
      <c r="G261" s="281" t="s">
        <v>320</v>
      </c>
      <c r="H261" s="282">
        <v>134.01300000000001</v>
      </c>
      <c r="I261" s="283"/>
      <c r="J261" s="284">
        <f>ROUND(I261*H261,2)</f>
        <v>0</v>
      </c>
      <c r="K261" s="285"/>
      <c r="L261" s="286"/>
      <c r="M261" s="287" t="s">
        <v>1</v>
      </c>
      <c r="N261" s="288" t="s">
        <v>42</v>
      </c>
      <c r="O261" s="92"/>
      <c r="P261" s="238">
        <f>O261*H261</f>
        <v>0</v>
      </c>
      <c r="Q261" s="238">
        <v>0.00011</v>
      </c>
      <c r="R261" s="238">
        <f>Q261*H261</f>
        <v>0.014741430000000002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192</v>
      </c>
      <c r="AT261" s="240" t="s">
        <v>574</v>
      </c>
      <c r="AU261" s="240" t="s">
        <v>86</v>
      </c>
      <c r="AY261" s="18" t="s">
        <v>147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84</v>
      </c>
      <c r="BK261" s="241">
        <f>ROUND(I261*H261,2)</f>
        <v>0</v>
      </c>
      <c r="BL261" s="18" t="s">
        <v>153</v>
      </c>
      <c r="BM261" s="240" t="s">
        <v>641</v>
      </c>
    </row>
    <row r="262" s="14" customFormat="1">
      <c r="A262" s="14"/>
      <c r="B262" s="253"/>
      <c r="C262" s="254"/>
      <c r="D262" s="244" t="s">
        <v>155</v>
      </c>
      <c r="E262" s="254"/>
      <c r="F262" s="256" t="s">
        <v>642</v>
      </c>
      <c r="G262" s="254"/>
      <c r="H262" s="257">
        <v>134.01300000000001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155</v>
      </c>
      <c r="AU262" s="263" t="s">
        <v>86</v>
      </c>
      <c r="AV262" s="14" t="s">
        <v>86</v>
      </c>
      <c r="AW262" s="14" t="s">
        <v>4</v>
      </c>
      <c r="AX262" s="14" t="s">
        <v>84</v>
      </c>
      <c r="AY262" s="263" t="s">
        <v>147</v>
      </c>
    </row>
    <row r="263" s="2" customFormat="1" ht="16.5" customHeight="1">
      <c r="A263" s="39"/>
      <c r="B263" s="40"/>
      <c r="C263" s="278" t="s">
        <v>273</v>
      </c>
      <c r="D263" s="278" t="s">
        <v>574</v>
      </c>
      <c r="E263" s="279" t="s">
        <v>643</v>
      </c>
      <c r="F263" s="280" t="s">
        <v>644</v>
      </c>
      <c r="G263" s="281" t="s">
        <v>320</v>
      </c>
      <c r="H263" s="282">
        <v>142.83500000000001</v>
      </c>
      <c r="I263" s="283"/>
      <c r="J263" s="284">
        <f>ROUND(I263*H263,2)</f>
        <v>0</v>
      </c>
      <c r="K263" s="285"/>
      <c r="L263" s="286"/>
      <c r="M263" s="287" t="s">
        <v>1</v>
      </c>
      <c r="N263" s="288" t="s">
        <v>42</v>
      </c>
      <c r="O263" s="92"/>
      <c r="P263" s="238">
        <f>O263*H263</f>
        <v>0</v>
      </c>
      <c r="Q263" s="238">
        <v>4.0000000000000003E-05</v>
      </c>
      <c r="R263" s="238">
        <f>Q263*H263</f>
        <v>0.0057134000000000004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192</v>
      </c>
      <c r="AT263" s="240" t="s">
        <v>574</v>
      </c>
      <c r="AU263" s="240" t="s">
        <v>86</v>
      </c>
      <c r="AY263" s="18" t="s">
        <v>147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84</v>
      </c>
      <c r="BK263" s="241">
        <f>ROUND(I263*H263,2)</f>
        <v>0</v>
      </c>
      <c r="BL263" s="18" t="s">
        <v>153</v>
      </c>
      <c r="BM263" s="240" t="s">
        <v>645</v>
      </c>
    </row>
    <row r="264" s="14" customFormat="1">
      <c r="A264" s="14"/>
      <c r="B264" s="253"/>
      <c r="C264" s="254"/>
      <c r="D264" s="244" t="s">
        <v>155</v>
      </c>
      <c r="E264" s="254"/>
      <c r="F264" s="256" t="s">
        <v>646</v>
      </c>
      <c r="G264" s="254"/>
      <c r="H264" s="257">
        <v>142.83500000000001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155</v>
      </c>
      <c r="AU264" s="263" t="s">
        <v>86</v>
      </c>
      <c r="AV264" s="14" t="s">
        <v>86</v>
      </c>
      <c r="AW264" s="14" t="s">
        <v>4</v>
      </c>
      <c r="AX264" s="14" t="s">
        <v>84</v>
      </c>
      <c r="AY264" s="263" t="s">
        <v>147</v>
      </c>
    </row>
    <row r="265" s="2" customFormat="1" ht="16.5" customHeight="1">
      <c r="A265" s="39"/>
      <c r="B265" s="40"/>
      <c r="C265" s="278" t="s">
        <v>277</v>
      </c>
      <c r="D265" s="278" t="s">
        <v>574</v>
      </c>
      <c r="E265" s="279" t="s">
        <v>647</v>
      </c>
      <c r="F265" s="280" t="s">
        <v>648</v>
      </c>
      <c r="G265" s="281" t="s">
        <v>320</v>
      </c>
      <c r="H265" s="282">
        <v>44.329999999999998</v>
      </c>
      <c r="I265" s="283"/>
      <c r="J265" s="284">
        <f>ROUND(I265*H265,2)</f>
        <v>0</v>
      </c>
      <c r="K265" s="285"/>
      <c r="L265" s="286"/>
      <c r="M265" s="287" t="s">
        <v>1</v>
      </c>
      <c r="N265" s="288" t="s">
        <v>42</v>
      </c>
      <c r="O265" s="92"/>
      <c r="P265" s="238">
        <f>O265*H265</f>
        <v>0</v>
      </c>
      <c r="Q265" s="238">
        <v>0.00020000000000000001</v>
      </c>
      <c r="R265" s="238">
        <f>Q265*H265</f>
        <v>0.0088660000000000006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192</v>
      </c>
      <c r="AT265" s="240" t="s">
        <v>574</v>
      </c>
      <c r="AU265" s="240" t="s">
        <v>86</v>
      </c>
      <c r="AY265" s="18" t="s">
        <v>147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84</v>
      </c>
      <c r="BK265" s="241">
        <f>ROUND(I265*H265,2)</f>
        <v>0</v>
      </c>
      <c r="BL265" s="18" t="s">
        <v>153</v>
      </c>
      <c r="BM265" s="240" t="s">
        <v>649</v>
      </c>
    </row>
    <row r="266" s="14" customFormat="1">
      <c r="A266" s="14"/>
      <c r="B266" s="253"/>
      <c r="C266" s="254"/>
      <c r="D266" s="244" t="s">
        <v>155</v>
      </c>
      <c r="E266" s="254"/>
      <c r="F266" s="256" t="s">
        <v>650</v>
      </c>
      <c r="G266" s="254"/>
      <c r="H266" s="257">
        <v>44.329999999999998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155</v>
      </c>
      <c r="AU266" s="263" t="s">
        <v>86</v>
      </c>
      <c r="AV266" s="14" t="s">
        <v>86</v>
      </c>
      <c r="AW266" s="14" t="s">
        <v>4</v>
      </c>
      <c r="AX266" s="14" t="s">
        <v>84</v>
      </c>
      <c r="AY266" s="263" t="s">
        <v>147</v>
      </c>
    </row>
    <row r="267" s="2" customFormat="1" ht="16.5" customHeight="1">
      <c r="A267" s="39"/>
      <c r="B267" s="40"/>
      <c r="C267" s="278" t="s">
        <v>281</v>
      </c>
      <c r="D267" s="278" t="s">
        <v>574</v>
      </c>
      <c r="E267" s="279" t="s">
        <v>651</v>
      </c>
      <c r="F267" s="280" t="s">
        <v>652</v>
      </c>
      <c r="G267" s="281" t="s">
        <v>320</v>
      </c>
      <c r="H267" s="282">
        <v>87.064999999999998</v>
      </c>
      <c r="I267" s="283"/>
      <c r="J267" s="284">
        <f>ROUND(I267*H267,2)</f>
        <v>0</v>
      </c>
      <c r="K267" s="285"/>
      <c r="L267" s="286"/>
      <c r="M267" s="287" t="s">
        <v>1</v>
      </c>
      <c r="N267" s="288" t="s">
        <v>42</v>
      </c>
      <c r="O267" s="92"/>
      <c r="P267" s="238">
        <f>O267*H267</f>
        <v>0</v>
      </c>
      <c r="Q267" s="238">
        <v>0.00029999999999999997</v>
      </c>
      <c r="R267" s="238">
        <f>Q267*H267</f>
        <v>0.026119499999999997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192</v>
      </c>
      <c r="AT267" s="240" t="s">
        <v>574</v>
      </c>
      <c r="AU267" s="240" t="s">
        <v>86</v>
      </c>
      <c r="AY267" s="18" t="s">
        <v>147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84</v>
      </c>
      <c r="BK267" s="241">
        <f>ROUND(I267*H267,2)</f>
        <v>0</v>
      </c>
      <c r="BL267" s="18" t="s">
        <v>153</v>
      </c>
      <c r="BM267" s="240" t="s">
        <v>653</v>
      </c>
    </row>
    <row r="268" s="14" customFormat="1">
      <c r="A268" s="14"/>
      <c r="B268" s="253"/>
      <c r="C268" s="254"/>
      <c r="D268" s="244" t="s">
        <v>155</v>
      </c>
      <c r="E268" s="254"/>
      <c r="F268" s="256" t="s">
        <v>654</v>
      </c>
      <c r="G268" s="254"/>
      <c r="H268" s="257">
        <v>87.064999999999998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155</v>
      </c>
      <c r="AU268" s="263" t="s">
        <v>86</v>
      </c>
      <c r="AV268" s="14" t="s">
        <v>86</v>
      </c>
      <c r="AW268" s="14" t="s">
        <v>4</v>
      </c>
      <c r="AX268" s="14" t="s">
        <v>84</v>
      </c>
      <c r="AY268" s="263" t="s">
        <v>147</v>
      </c>
    </row>
    <row r="269" s="2" customFormat="1" ht="24.15" customHeight="1">
      <c r="A269" s="39"/>
      <c r="B269" s="40"/>
      <c r="C269" s="228" t="s">
        <v>285</v>
      </c>
      <c r="D269" s="228" t="s">
        <v>149</v>
      </c>
      <c r="E269" s="229" t="s">
        <v>655</v>
      </c>
      <c r="F269" s="230" t="s">
        <v>656</v>
      </c>
      <c r="G269" s="231" t="s">
        <v>152</v>
      </c>
      <c r="H269" s="232">
        <v>175.30000000000001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42</v>
      </c>
      <c r="O269" s="92"/>
      <c r="P269" s="238">
        <f>O269*H269</f>
        <v>0</v>
      </c>
      <c r="Q269" s="238">
        <v>0.023630000000000002</v>
      </c>
      <c r="R269" s="238">
        <f>Q269*H269</f>
        <v>4.1423390000000007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153</v>
      </c>
      <c r="AT269" s="240" t="s">
        <v>149</v>
      </c>
      <c r="AU269" s="240" t="s">
        <v>86</v>
      </c>
      <c r="AY269" s="18" t="s">
        <v>147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84</v>
      </c>
      <c r="BK269" s="241">
        <f>ROUND(I269*H269,2)</f>
        <v>0</v>
      </c>
      <c r="BL269" s="18" t="s">
        <v>153</v>
      </c>
      <c r="BM269" s="240" t="s">
        <v>657</v>
      </c>
    </row>
    <row r="270" s="14" customFormat="1">
      <c r="A270" s="14"/>
      <c r="B270" s="253"/>
      <c r="C270" s="254"/>
      <c r="D270" s="244" t="s">
        <v>155</v>
      </c>
      <c r="E270" s="255" t="s">
        <v>1</v>
      </c>
      <c r="F270" s="256" t="s">
        <v>547</v>
      </c>
      <c r="G270" s="254"/>
      <c r="H270" s="257">
        <v>47.200000000000003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3" t="s">
        <v>155</v>
      </c>
      <c r="AU270" s="263" t="s">
        <v>86</v>
      </c>
      <c r="AV270" s="14" t="s">
        <v>86</v>
      </c>
      <c r="AW270" s="14" t="s">
        <v>34</v>
      </c>
      <c r="AX270" s="14" t="s">
        <v>77</v>
      </c>
      <c r="AY270" s="263" t="s">
        <v>147</v>
      </c>
    </row>
    <row r="271" s="14" customFormat="1">
      <c r="A271" s="14"/>
      <c r="B271" s="253"/>
      <c r="C271" s="254"/>
      <c r="D271" s="244" t="s">
        <v>155</v>
      </c>
      <c r="E271" s="255" t="s">
        <v>1</v>
      </c>
      <c r="F271" s="256" t="s">
        <v>548</v>
      </c>
      <c r="G271" s="254"/>
      <c r="H271" s="257">
        <v>128.09999999999999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3" t="s">
        <v>155</v>
      </c>
      <c r="AU271" s="263" t="s">
        <v>86</v>
      </c>
      <c r="AV271" s="14" t="s">
        <v>86</v>
      </c>
      <c r="AW271" s="14" t="s">
        <v>34</v>
      </c>
      <c r="AX271" s="14" t="s">
        <v>77</v>
      </c>
      <c r="AY271" s="263" t="s">
        <v>147</v>
      </c>
    </row>
    <row r="272" s="15" customFormat="1">
      <c r="A272" s="15"/>
      <c r="B272" s="264"/>
      <c r="C272" s="265"/>
      <c r="D272" s="244" t="s">
        <v>155</v>
      </c>
      <c r="E272" s="266" t="s">
        <v>1</v>
      </c>
      <c r="F272" s="267" t="s">
        <v>158</v>
      </c>
      <c r="G272" s="265"/>
      <c r="H272" s="268">
        <v>175.30000000000001</v>
      </c>
      <c r="I272" s="269"/>
      <c r="J272" s="265"/>
      <c r="K272" s="265"/>
      <c r="L272" s="270"/>
      <c r="M272" s="271"/>
      <c r="N272" s="272"/>
      <c r="O272" s="272"/>
      <c r="P272" s="272"/>
      <c r="Q272" s="272"/>
      <c r="R272" s="272"/>
      <c r="S272" s="272"/>
      <c r="T272" s="27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4" t="s">
        <v>155</v>
      </c>
      <c r="AU272" s="274" t="s">
        <v>86</v>
      </c>
      <c r="AV272" s="15" t="s">
        <v>153</v>
      </c>
      <c r="AW272" s="15" t="s">
        <v>34</v>
      </c>
      <c r="AX272" s="15" t="s">
        <v>84</v>
      </c>
      <c r="AY272" s="274" t="s">
        <v>147</v>
      </c>
    </row>
    <row r="273" s="2" customFormat="1" ht="24.15" customHeight="1">
      <c r="A273" s="39"/>
      <c r="B273" s="40"/>
      <c r="C273" s="228" t="s">
        <v>294</v>
      </c>
      <c r="D273" s="228" t="s">
        <v>149</v>
      </c>
      <c r="E273" s="229" t="s">
        <v>658</v>
      </c>
      <c r="F273" s="230" t="s">
        <v>659</v>
      </c>
      <c r="G273" s="231" t="s">
        <v>152</v>
      </c>
      <c r="H273" s="232">
        <v>175.30000000000001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42</v>
      </c>
      <c r="O273" s="92"/>
      <c r="P273" s="238">
        <f>O273*H273</f>
        <v>0</v>
      </c>
      <c r="Q273" s="238">
        <v>0.0079000000000000008</v>
      </c>
      <c r="R273" s="238">
        <f>Q273*H273</f>
        <v>1.3848700000000003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153</v>
      </c>
      <c r="AT273" s="240" t="s">
        <v>149</v>
      </c>
      <c r="AU273" s="240" t="s">
        <v>86</v>
      </c>
      <c r="AY273" s="18" t="s">
        <v>147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84</v>
      </c>
      <c r="BK273" s="241">
        <f>ROUND(I273*H273,2)</f>
        <v>0</v>
      </c>
      <c r="BL273" s="18" t="s">
        <v>153</v>
      </c>
      <c r="BM273" s="240" t="s">
        <v>660</v>
      </c>
    </row>
    <row r="274" s="14" customFormat="1">
      <c r="A274" s="14"/>
      <c r="B274" s="253"/>
      <c r="C274" s="254"/>
      <c r="D274" s="244" t="s">
        <v>155</v>
      </c>
      <c r="E274" s="255" t="s">
        <v>1</v>
      </c>
      <c r="F274" s="256" t="s">
        <v>547</v>
      </c>
      <c r="G274" s="254"/>
      <c r="H274" s="257">
        <v>47.200000000000003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3" t="s">
        <v>155</v>
      </c>
      <c r="AU274" s="263" t="s">
        <v>86</v>
      </c>
      <c r="AV274" s="14" t="s">
        <v>86</v>
      </c>
      <c r="AW274" s="14" t="s">
        <v>34</v>
      </c>
      <c r="AX274" s="14" t="s">
        <v>77</v>
      </c>
      <c r="AY274" s="263" t="s">
        <v>147</v>
      </c>
    </row>
    <row r="275" s="14" customFormat="1">
      <c r="A275" s="14"/>
      <c r="B275" s="253"/>
      <c r="C275" s="254"/>
      <c r="D275" s="244" t="s">
        <v>155</v>
      </c>
      <c r="E275" s="255" t="s">
        <v>1</v>
      </c>
      <c r="F275" s="256" t="s">
        <v>548</v>
      </c>
      <c r="G275" s="254"/>
      <c r="H275" s="257">
        <v>128.09999999999999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3" t="s">
        <v>155</v>
      </c>
      <c r="AU275" s="263" t="s">
        <v>86</v>
      </c>
      <c r="AV275" s="14" t="s">
        <v>86</v>
      </c>
      <c r="AW275" s="14" t="s">
        <v>34</v>
      </c>
      <c r="AX275" s="14" t="s">
        <v>77</v>
      </c>
      <c r="AY275" s="263" t="s">
        <v>147</v>
      </c>
    </row>
    <row r="276" s="15" customFormat="1">
      <c r="A276" s="15"/>
      <c r="B276" s="264"/>
      <c r="C276" s="265"/>
      <c r="D276" s="244" t="s">
        <v>155</v>
      </c>
      <c r="E276" s="266" t="s">
        <v>1</v>
      </c>
      <c r="F276" s="267" t="s">
        <v>158</v>
      </c>
      <c r="G276" s="265"/>
      <c r="H276" s="268">
        <v>175.30000000000001</v>
      </c>
      <c r="I276" s="269"/>
      <c r="J276" s="265"/>
      <c r="K276" s="265"/>
      <c r="L276" s="270"/>
      <c r="M276" s="271"/>
      <c r="N276" s="272"/>
      <c r="O276" s="272"/>
      <c r="P276" s="272"/>
      <c r="Q276" s="272"/>
      <c r="R276" s="272"/>
      <c r="S276" s="272"/>
      <c r="T276" s="27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4" t="s">
        <v>155</v>
      </c>
      <c r="AU276" s="274" t="s">
        <v>86</v>
      </c>
      <c r="AV276" s="15" t="s">
        <v>153</v>
      </c>
      <c r="AW276" s="15" t="s">
        <v>34</v>
      </c>
      <c r="AX276" s="15" t="s">
        <v>84</v>
      </c>
      <c r="AY276" s="274" t="s">
        <v>147</v>
      </c>
    </row>
    <row r="277" s="2" customFormat="1" ht="21.75" customHeight="1">
      <c r="A277" s="39"/>
      <c r="B277" s="40"/>
      <c r="C277" s="228" t="s">
        <v>301</v>
      </c>
      <c r="D277" s="228" t="s">
        <v>149</v>
      </c>
      <c r="E277" s="229" t="s">
        <v>661</v>
      </c>
      <c r="F277" s="230" t="s">
        <v>662</v>
      </c>
      <c r="G277" s="231" t="s">
        <v>152</v>
      </c>
      <c r="H277" s="232">
        <v>30.140000000000001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42</v>
      </c>
      <c r="O277" s="92"/>
      <c r="P277" s="238">
        <f>O277*H277</f>
        <v>0</v>
      </c>
      <c r="Q277" s="238">
        <v>0.0057000000000000002</v>
      </c>
      <c r="R277" s="238">
        <f>Q277*H277</f>
        <v>0.17179800000000001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153</v>
      </c>
      <c r="AT277" s="240" t="s">
        <v>149</v>
      </c>
      <c r="AU277" s="240" t="s">
        <v>86</v>
      </c>
      <c r="AY277" s="18" t="s">
        <v>147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84</v>
      </c>
      <c r="BK277" s="241">
        <f>ROUND(I277*H277,2)</f>
        <v>0</v>
      </c>
      <c r="BL277" s="18" t="s">
        <v>153</v>
      </c>
      <c r="BM277" s="240" t="s">
        <v>663</v>
      </c>
    </row>
    <row r="278" s="14" customFormat="1">
      <c r="A278" s="14"/>
      <c r="B278" s="253"/>
      <c r="C278" s="254"/>
      <c r="D278" s="244" t="s">
        <v>155</v>
      </c>
      <c r="E278" s="255" t="s">
        <v>1</v>
      </c>
      <c r="F278" s="256" t="s">
        <v>559</v>
      </c>
      <c r="G278" s="254"/>
      <c r="H278" s="257">
        <v>30.140000000000001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155</v>
      </c>
      <c r="AU278" s="263" t="s">
        <v>86</v>
      </c>
      <c r="AV278" s="14" t="s">
        <v>86</v>
      </c>
      <c r="AW278" s="14" t="s">
        <v>34</v>
      </c>
      <c r="AX278" s="14" t="s">
        <v>77</v>
      </c>
      <c r="AY278" s="263" t="s">
        <v>147</v>
      </c>
    </row>
    <row r="279" s="15" customFormat="1">
      <c r="A279" s="15"/>
      <c r="B279" s="264"/>
      <c r="C279" s="265"/>
      <c r="D279" s="244" t="s">
        <v>155</v>
      </c>
      <c r="E279" s="266" t="s">
        <v>1</v>
      </c>
      <c r="F279" s="267" t="s">
        <v>158</v>
      </c>
      <c r="G279" s="265"/>
      <c r="H279" s="268">
        <v>30.140000000000001</v>
      </c>
      <c r="I279" s="269"/>
      <c r="J279" s="265"/>
      <c r="K279" s="265"/>
      <c r="L279" s="270"/>
      <c r="M279" s="271"/>
      <c r="N279" s="272"/>
      <c r="O279" s="272"/>
      <c r="P279" s="272"/>
      <c r="Q279" s="272"/>
      <c r="R279" s="272"/>
      <c r="S279" s="272"/>
      <c r="T279" s="27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4" t="s">
        <v>155</v>
      </c>
      <c r="AU279" s="274" t="s">
        <v>86</v>
      </c>
      <c r="AV279" s="15" t="s">
        <v>153</v>
      </c>
      <c r="AW279" s="15" t="s">
        <v>34</v>
      </c>
      <c r="AX279" s="15" t="s">
        <v>84</v>
      </c>
      <c r="AY279" s="274" t="s">
        <v>147</v>
      </c>
    </row>
    <row r="280" s="2" customFormat="1" ht="24.15" customHeight="1">
      <c r="A280" s="39"/>
      <c r="B280" s="40"/>
      <c r="C280" s="228" t="s">
        <v>310</v>
      </c>
      <c r="D280" s="228" t="s">
        <v>149</v>
      </c>
      <c r="E280" s="229" t="s">
        <v>664</v>
      </c>
      <c r="F280" s="230" t="s">
        <v>665</v>
      </c>
      <c r="G280" s="231" t="s">
        <v>152</v>
      </c>
      <c r="H280" s="232">
        <v>351.42700000000002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42</v>
      </c>
      <c r="O280" s="92"/>
      <c r="P280" s="238">
        <f>O280*H280</f>
        <v>0</v>
      </c>
      <c r="Q280" s="238">
        <v>0.0028500000000000001</v>
      </c>
      <c r="R280" s="238">
        <f>Q280*H280</f>
        <v>1.0015669500000002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153</v>
      </c>
      <c r="AT280" s="240" t="s">
        <v>149</v>
      </c>
      <c r="AU280" s="240" t="s">
        <v>86</v>
      </c>
      <c r="AY280" s="18" t="s">
        <v>147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84</v>
      </c>
      <c r="BK280" s="241">
        <f>ROUND(I280*H280,2)</f>
        <v>0</v>
      </c>
      <c r="BL280" s="18" t="s">
        <v>153</v>
      </c>
      <c r="BM280" s="240" t="s">
        <v>666</v>
      </c>
    </row>
    <row r="281" s="14" customFormat="1">
      <c r="A281" s="14"/>
      <c r="B281" s="253"/>
      <c r="C281" s="254"/>
      <c r="D281" s="244" t="s">
        <v>155</v>
      </c>
      <c r="E281" s="255" t="s">
        <v>1</v>
      </c>
      <c r="F281" s="256" t="s">
        <v>563</v>
      </c>
      <c r="G281" s="254"/>
      <c r="H281" s="257">
        <v>322.86000000000001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3" t="s">
        <v>155</v>
      </c>
      <c r="AU281" s="263" t="s">
        <v>86</v>
      </c>
      <c r="AV281" s="14" t="s">
        <v>86</v>
      </c>
      <c r="AW281" s="14" t="s">
        <v>34</v>
      </c>
      <c r="AX281" s="14" t="s">
        <v>77</v>
      </c>
      <c r="AY281" s="263" t="s">
        <v>147</v>
      </c>
    </row>
    <row r="282" s="14" customFormat="1">
      <c r="A282" s="14"/>
      <c r="B282" s="253"/>
      <c r="C282" s="254"/>
      <c r="D282" s="244" t="s">
        <v>155</v>
      </c>
      <c r="E282" s="255" t="s">
        <v>1</v>
      </c>
      <c r="F282" s="256" t="s">
        <v>564</v>
      </c>
      <c r="G282" s="254"/>
      <c r="H282" s="257">
        <v>28.567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3" t="s">
        <v>155</v>
      </c>
      <c r="AU282" s="263" t="s">
        <v>86</v>
      </c>
      <c r="AV282" s="14" t="s">
        <v>86</v>
      </c>
      <c r="AW282" s="14" t="s">
        <v>34</v>
      </c>
      <c r="AX282" s="14" t="s">
        <v>77</v>
      </c>
      <c r="AY282" s="263" t="s">
        <v>147</v>
      </c>
    </row>
    <row r="283" s="15" customFormat="1">
      <c r="A283" s="15"/>
      <c r="B283" s="264"/>
      <c r="C283" s="265"/>
      <c r="D283" s="244" t="s">
        <v>155</v>
      </c>
      <c r="E283" s="266" t="s">
        <v>1</v>
      </c>
      <c r="F283" s="267" t="s">
        <v>158</v>
      </c>
      <c r="G283" s="265"/>
      <c r="H283" s="268">
        <v>351.42700000000002</v>
      </c>
      <c r="I283" s="269"/>
      <c r="J283" s="265"/>
      <c r="K283" s="265"/>
      <c r="L283" s="270"/>
      <c r="M283" s="271"/>
      <c r="N283" s="272"/>
      <c r="O283" s="272"/>
      <c r="P283" s="272"/>
      <c r="Q283" s="272"/>
      <c r="R283" s="272"/>
      <c r="S283" s="272"/>
      <c r="T283" s="27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4" t="s">
        <v>155</v>
      </c>
      <c r="AU283" s="274" t="s">
        <v>86</v>
      </c>
      <c r="AV283" s="15" t="s">
        <v>153</v>
      </c>
      <c r="AW283" s="15" t="s">
        <v>34</v>
      </c>
      <c r="AX283" s="15" t="s">
        <v>84</v>
      </c>
      <c r="AY283" s="274" t="s">
        <v>147</v>
      </c>
    </row>
    <row r="284" s="2" customFormat="1" ht="24.15" customHeight="1">
      <c r="A284" s="39"/>
      <c r="B284" s="40"/>
      <c r="C284" s="228" t="s">
        <v>317</v>
      </c>
      <c r="D284" s="228" t="s">
        <v>149</v>
      </c>
      <c r="E284" s="229" t="s">
        <v>667</v>
      </c>
      <c r="F284" s="230" t="s">
        <v>668</v>
      </c>
      <c r="G284" s="231" t="s">
        <v>152</v>
      </c>
      <c r="H284" s="232">
        <v>16.359999999999999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42</v>
      </c>
      <c r="O284" s="92"/>
      <c r="P284" s="238">
        <f>O284*H284</f>
        <v>0</v>
      </c>
      <c r="Q284" s="238">
        <v>0.0044600000000000004</v>
      </c>
      <c r="R284" s="238">
        <f>Q284*H284</f>
        <v>0.072965600000000005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153</v>
      </c>
      <c r="AT284" s="240" t="s">
        <v>149</v>
      </c>
      <c r="AU284" s="240" t="s">
        <v>86</v>
      </c>
      <c r="AY284" s="18" t="s">
        <v>147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84</v>
      </c>
      <c r="BK284" s="241">
        <f>ROUND(I284*H284,2)</f>
        <v>0</v>
      </c>
      <c r="BL284" s="18" t="s">
        <v>153</v>
      </c>
      <c r="BM284" s="240" t="s">
        <v>669</v>
      </c>
    </row>
    <row r="285" s="13" customFormat="1">
      <c r="A285" s="13"/>
      <c r="B285" s="242"/>
      <c r="C285" s="243"/>
      <c r="D285" s="244" t="s">
        <v>155</v>
      </c>
      <c r="E285" s="245" t="s">
        <v>1</v>
      </c>
      <c r="F285" s="246" t="s">
        <v>670</v>
      </c>
      <c r="G285" s="243"/>
      <c r="H285" s="245" t="s">
        <v>1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2" t="s">
        <v>155</v>
      </c>
      <c r="AU285" s="252" t="s">
        <v>86</v>
      </c>
      <c r="AV285" s="13" t="s">
        <v>84</v>
      </c>
      <c r="AW285" s="13" t="s">
        <v>34</v>
      </c>
      <c r="AX285" s="13" t="s">
        <v>77</v>
      </c>
      <c r="AY285" s="252" t="s">
        <v>147</v>
      </c>
    </row>
    <row r="286" s="14" customFormat="1">
      <c r="A286" s="14"/>
      <c r="B286" s="253"/>
      <c r="C286" s="254"/>
      <c r="D286" s="244" t="s">
        <v>155</v>
      </c>
      <c r="E286" s="255" t="s">
        <v>1</v>
      </c>
      <c r="F286" s="256" t="s">
        <v>671</v>
      </c>
      <c r="G286" s="254"/>
      <c r="H286" s="257">
        <v>16.359999999999999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3" t="s">
        <v>155</v>
      </c>
      <c r="AU286" s="263" t="s">
        <v>86</v>
      </c>
      <c r="AV286" s="14" t="s">
        <v>86</v>
      </c>
      <c r="AW286" s="14" t="s">
        <v>34</v>
      </c>
      <c r="AX286" s="14" t="s">
        <v>77</v>
      </c>
      <c r="AY286" s="263" t="s">
        <v>147</v>
      </c>
    </row>
    <row r="287" s="15" customFormat="1">
      <c r="A287" s="15"/>
      <c r="B287" s="264"/>
      <c r="C287" s="265"/>
      <c r="D287" s="244" t="s">
        <v>155</v>
      </c>
      <c r="E287" s="266" t="s">
        <v>1</v>
      </c>
      <c r="F287" s="267" t="s">
        <v>158</v>
      </c>
      <c r="G287" s="265"/>
      <c r="H287" s="268">
        <v>16.359999999999999</v>
      </c>
      <c r="I287" s="269"/>
      <c r="J287" s="265"/>
      <c r="K287" s="265"/>
      <c r="L287" s="270"/>
      <c r="M287" s="271"/>
      <c r="N287" s="272"/>
      <c r="O287" s="272"/>
      <c r="P287" s="272"/>
      <c r="Q287" s="272"/>
      <c r="R287" s="272"/>
      <c r="S287" s="272"/>
      <c r="T287" s="27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4" t="s">
        <v>155</v>
      </c>
      <c r="AU287" s="274" t="s">
        <v>86</v>
      </c>
      <c r="AV287" s="15" t="s">
        <v>153</v>
      </c>
      <c r="AW287" s="15" t="s">
        <v>34</v>
      </c>
      <c r="AX287" s="15" t="s">
        <v>84</v>
      </c>
      <c r="AY287" s="274" t="s">
        <v>147</v>
      </c>
    </row>
    <row r="288" s="2" customFormat="1" ht="24.15" customHeight="1">
      <c r="A288" s="39"/>
      <c r="B288" s="40"/>
      <c r="C288" s="228" t="s">
        <v>324</v>
      </c>
      <c r="D288" s="228" t="s">
        <v>149</v>
      </c>
      <c r="E288" s="229" t="s">
        <v>672</v>
      </c>
      <c r="F288" s="230" t="s">
        <v>673</v>
      </c>
      <c r="G288" s="231" t="s">
        <v>152</v>
      </c>
      <c r="H288" s="232">
        <v>64.409999999999997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42</v>
      </c>
      <c r="O288" s="92"/>
      <c r="P288" s="238">
        <f>O288*H288</f>
        <v>0</v>
      </c>
      <c r="Q288" s="238">
        <v>0.00038999999999999999</v>
      </c>
      <c r="R288" s="238">
        <f>Q288*H288</f>
        <v>0.025119899999999997</v>
      </c>
      <c r="S288" s="238">
        <v>1.0000000000000001E-05</v>
      </c>
      <c r="T288" s="239">
        <f>S288*H288</f>
        <v>0.00064409999999999999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153</v>
      </c>
      <c r="AT288" s="240" t="s">
        <v>149</v>
      </c>
      <c r="AU288" s="240" t="s">
        <v>86</v>
      </c>
      <c r="AY288" s="18" t="s">
        <v>147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84</v>
      </c>
      <c r="BK288" s="241">
        <f>ROUND(I288*H288,2)</f>
        <v>0</v>
      </c>
      <c r="BL288" s="18" t="s">
        <v>153</v>
      </c>
      <c r="BM288" s="240" t="s">
        <v>674</v>
      </c>
    </row>
    <row r="289" s="13" customFormat="1">
      <c r="A289" s="13"/>
      <c r="B289" s="242"/>
      <c r="C289" s="243"/>
      <c r="D289" s="244" t="s">
        <v>155</v>
      </c>
      <c r="E289" s="245" t="s">
        <v>1</v>
      </c>
      <c r="F289" s="246" t="s">
        <v>675</v>
      </c>
      <c r="G289" s="243"/>
      <c r="H289" s="245" t="s">
        <v>1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2" t="s">
        <v>155</v>
      </c>
      <c r="AU289" s="252" t="s">
        <v>86</v>
      </c>
      <c r="AV289" s="13" t="s">
        <v>84</v>
      </c>
      <c r="AW289" s="13" t="s">
        <v>34</v>
      </c>
      <c r="AX289" s="13" t="s">
        <v>77</v>
      </c>
      <c r="AY289" s="252" t="s">
        <v>147</v>
      </c>
    </row>
    <row r="290" s="14" customFormat="1">
      <c r="A290" s="14"/>
      <c r="B290" s="253"/>
      <c r="C290" s="254"/>
      <c r="D290" s="244" t="s">
        <v>155</v>
      </c>
      <c r="E290" s="255" t="s">
        <v>1</v>
      </c>
      <c r="F290" s="256" t="s">
        <v>243</v>
      </c>
      <c r="G290" s="254"/>
      <c r="H290" s="257">
        <v>15.84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155</v>
      </c>
      <c r="AU290" s="263" t="s">
        <v>86</v>
      </c>
      <c r="AV290" s="14" t="s">
        <v>86</v>
      </c>
      <c r="AW290" s="14" t="s">
        <v>34</v>
      </c>
      <c r="AX290" s="14" t="s">
        <v>77</v>
      </c>
      <c r="AY290" s="263" t="s">
        <v>147</v>
      </c>
    </row>
    <row r="291" s="14" customFormat="1">
      <c r="A291" s="14"/>
      <c r="B291" s="253"/>
      <c r="C291" s="254"/>
      <c r="D291" s="244" t="s">
        <v>155</v>
      </c>
      <c r="E291" s="255" t="s">
        <v>1</v>
      </c>
      <c r="F291" s="256" t="s">
        <v>676</v>
      </c>
      <c r="G291" s="254"/>
      <c r="H291" s="257">
        <v>21.600000000000001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155</v>
      </c>
      <c r="AU291" s="263" t="s">
        <v>86</v>
      </c>
      <c r="AV291" s="14" t="s">
        <v>86</v>
      </c>
      <c r="AW291" s="14" t="s">
        <v>34</v>
      </c>
      <c r="AX291" s="14" t="s">
        <v>77</v>
      </c>
      <c r="AY291" s="263" t="s">
        <v>147</v>
      </c>
    </row>
    <row r="292" s="14" customFormat="1">
      <c r="A292" s="14"/>
      <c r="B292" s="253"/>
      <c r="C292" s="254"/>
      <c r="D292" s="244" t="s">
        <v>155</v>
      </c>
      <c r="E292" s="255" t="s">
        <v>1</v>
      </c>
      <c r="F292" s="256" t="s">
        <v>677</v>
      </c>
      <c r="G292" s="254"/>
      <c r="H292" s="257">
        <v>2.1600000000000001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3" t="s">
        <v>155</v>
      </c>
      <c r="AU292" s="263" t="s">
        <v>86</v>
      </c>
      <c r="AV292" s="14" t="s">
        <v>86</v>
      </c>
      <c r="AW292" s="14" t="s">
        <v>34</v>
      </c>
      <c r="AX292" s="14" t="s">
        <v>77</v>
      </c>
      <c r="AY292" s="263" t="s">
        <v>147</v>
      </c>
    </row>
    <row r="293" s="14" customFormat="1">
      <c r="A293" s="14"/>
      <c r="B293" s="253"/>
      <c r="C293" s="254"/>
      <c r="D293" s="244" t="s">
        <v>155</v>
      </c>
      <c r="E293" s="255" t="s">
        <v>1</v>
      </c>
      <c r="F293" s="256" t="s">
        <v>678</v>
      </c>
      <c r="G293" s="254"/>
      <c r="H293" s="257">
        <v>3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155</v>
      </c>
      <c r="AU293" s="263" t="s">
        <v>86</v>
      </c>
      <c r="AV293" s="14" t="s">
        <v>86</v>
      </c>
      <c r="AW293" s="14" t="s">
        <v>34</v>
      </c>
      <c r="AX293" s="14" t="s">
        <v>77</v>
      </c>
      <c r="AY293" s="263" t="s">
        <v>147</v>
      </c>
    </row>
    <row r="294" s="14" customFormat="1">
      <c r="A294" s="14"/>
      <c r="B294" s="253"/>
      <c r="C294" s="254"/>
      <c r="D294" s="244" t="s">
        <v>155</v>
      </c>
      <c r="E294" s="255" t="s">
        <v>1</v>
      </c>
      <c r="F294" s="256" t="s">
        <v>248</v>
      </c>
      <c r="G294" s="254"/>
      <c r="H294" s="257">
        <v>8.6099999999999994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155</v>
      </c>
      <c r="AU294" s="263" t="s">
        <v>86</v>
      </c>
      <c r="AV294" s="14" t="s">
        <v>86</v>
      </c>
      <c r="AW294" s="14" t="s">
        <v>34</v>
      </c>
      <c r="AX294" s="14" t="s">
        <v>77</v>
      </c>
      <c r="AY294" s="263" t="s">
        <v>147</v>
      </c>
    </row>
    <row r="295" s="14" customFormat="1">
      <c r="A295" s="14"/>
      <c r="B295" s="253"/>
      <c r="C295" s="254"/>
      <c r="D295" s="244" t="s">
        <v>155</v>
      </c>
      <c r="E295" s="255" t="s">
        <v>1</v>
      </c>
      <c r="F295" s="256" t="s">
        <v>679</v>
      </c>
      <c r="G295" s="254"/>
      <c r="H295" s="257">
        <v>8.4000000000000004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155</v>
      </c>
      <c r="AU295" s="263" t="s">
        <v>86</v>
      </c>
      <c r="AV295" s="14" t="s">
        <v>86</v>
      </c>
      <c r="AW295" s="14" t="s">
        <v>34</v>
      </c>
      <c r="AX295" s="14" t="s">
        <v>77</v>
      </c>
      <c r="AY295" s="263" t="s">
        <v>147</v>
      </c>
    </row>
    <row r="296" s="14" customFormat="1">
      <c r="A296" s="14"/>
      <c r="B296" s="253"/>
      <c r="C296" s="254"/>
      <c r="D296" s="244" t="s">
        <v>155</v>
      </c>
      <c r="E296" s="255" t="s">
        <v>1</v>
      </c>
      <c r="F296" s="256" t="s">
        <v>227</v>
      </c>
      <c r="G296" s="254"/>
      <c r="H296" s="257">
        <v>4.7999999999999998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155</v>
      </c>
      <c r="AU296" s="263" t="s">
        <v>86</v>
      </c>
      <c r="AV296" s="14" t="s">
        <v>86</v>
      </c>
      <c r="AW296" s="14" t="s">
        <v>34</v>
      </c>
      <c r="AX296" s="14" t="s">
        <v>77</v>
      </c>
      <c r="AY296" s="263" t="s">
        <v>147</v>
      </c>
    </row>
    <row r="297" s="15" customFormat="1">
      <c r="A297" s="15"/>
      <c r="B297" s="264"/>
      <c r="C297" s="265"/>
      <c r="D297" s="244" t="s">
        <v>155</v>
      </c>
      <c r="E297" s="266" t="s">
        <v>1</v>
      </c>
      <c r="F297" s="267" t="s">
        <v>158</v>
      </c>
      <c r="G297" s="265"/>
      <c r="H297" s="268">
        <v>64.409999999999997</v>
      </c>
      <c r="I297" s="269"/>
      <c r="J297" s="265"/>
      <c r="K297" s="265"/>
      <c r="L297" s="270"/>
      <c r="M297" s="271"/>
      <c r="N297" s="272"/>
      <c r="O297" s="272"/>
      <c r="P297" s="272"/>
      <c r="Q297" s="272"/>
      <c r="R297" s="272"/>
      <c r="S297" s="272"/>
      <c r="T297" s="27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4" t="s">
        <v>155</v>
      </c>
      <c r="AU297" s="274" t="s">
        <v>86</v>
      </c>
      <c r="AV297" s="15" t="s">
        <v>153</v>
      </c>
      <c r="AW297" s="15" t="s">
        <v>34</v>
      </c>
      <c r="AX297" s="15" t="s">
        <v>84</v>
      </c>
      <c r="AY297" s="274" t="s">
        <v>147</v>
      </c>
    </row>
    <row r="298" s="2" customFormat="1" ht="24.15" customHeight="1">
      <c r="A298" s="39"/>
      <c r="B298" s="40"/>
      <c r="C298" s="228" t="s">
        <v>334</v>
      </c>
      <c r="D298" s="228" t="s">
        <v>149</v>
      </c>
      <c r="E298" s="229" t="s">
        <v>680</v>
      </c>
      <c r="F298" s="230" t="s">
        <v>681</v>
      </c>
      <c r="G298" s="231" t="s">
        <v>152</v>
      </c>
      <c r="H298" s="232">
        <v>64.409999999999997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42</v>
      </c>
      <c r="O298" s="92"/>
      <c r="P298" s="238">
        <f>O298*H298</f>
        <v>0</v>
      </c>
      <c r="Q298" s="238">
        <v>0.00038999999999999999</v>
      </c>
      <c r="R298" s="238">
        <f>Q298*H298</f>
        <v>0.025119899999999997</v>
      </c>
      <c r="S298" s="238">
        <v>1.0000000000000001E-05</v>
      </c>
      <c r="T298" s="239">
        <f>S298*H298</f>
        <v>0.00064409999999999999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153</v>
      </c>
      <c r="AT298" s="240" t="s">
        <v>149</v>
      </c>
      <c r="AU298" s="240" t="s">
        <v>86</v>
      </c>
      <c r="AY298" s="18" t="s">
        <v>147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84</v>
      </c>
      <c r="BK298" s="241">
        <f>ROUND(I298*H298,2)</f>
        <v>0</v>
      </c>
      <c r="BL298" s="18" t="s">
        <v>153</v>
      </c>
      <c r="BM298" s="240" t="s">
        <v>682</v>
      </c>
    </row>
    <row r="299" s="13" customFormat="1">
      <c r="A299" s="13"/>
      <c r="B299" s="242"/>
      <c r="C299" s="243"/>
      <c r="D299" s="244" t="s">
        <v>155</v>
      </c>
      <c r="E299" s="245" t="s">
        <v>1</v>
      </c>
      <c r="F299" s="246" t="s">
        <v>683</v>
      </c>
      <c r="G299" s="243"/>
      <c r="H299" s="245" t="s">
        <v>1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2" t="s">
        <v>155</v>
      </c>
      <c r="AU299" s="252" t="s">
        <v>86</v>
      </c>
      <c r="AV299" s="13" t="s">
        <v>84</v>
      </c>
      <c r="AW299" s="13" t="s">
        <v>34</v>
      </c>
      <c r="AX299" s="13" t="s">
        <v>77</v>
      </c>
      <c r="AY299" s="252" t="s">
        <v>147</v>
      </c>
    </row>
    <row r="300" s="14" customFormat="1">
      <c r="A300" s="14"/>
      <c r="B300" s="253"/>
      <c r="C300" s="254"/>
      <c r="D300" s="244" t="s">
        <v>155</v>
      </c>
      <c r="E300" s="255" t="s">
        <v>1</v>
      </c>
      <c r="F300" s="256" t="s">
        <v>243</v>
      </c>
      <c r="G300" s="254"/>
      <c r="H300" s="257">
        <v>15.84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3" t="s">
        <v>155</v>
      </c>
      <c r="AU300" s="263" t="s">
        <v>86</v>
      </c>
      <c r="AV300" s="14" t="s">
        <v>86</v>
      </c>
      <c r="AW300" s="14" t="s">
        <v>34</v>
      </c>
      <c r="AX300" s="14" t="s">
        <v>77</v>
      </c>
      <c r="AY300" s="263" t="s">
        <v>147</v>
      </c>
    </row>
    <row r="301" s="14" customFormat="1">
      <c r="A301" s="14"/>
      <c r="B301" s="253"/>
      <c r="C301" s="254"/>
      <c r="D301" s="244" t="s">
        <v>155</v>
      </c>
      <c r="E301" s="255" t="s">
        <v>1</v>
      </c>
      <c r="F301" s="256" t="s">
        <v>676</v>
      </c>
      <c r="G301" s="254"/>
      <c r="H301" s="257">
        <v>21.600000000000001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155</v>
      </c>
      <c r="AU301" s="263" t="s">
        <v>86</v>
      </c>
      <c r="AV301" s="14" t="s">
        <v>86</v>
      </c>
      <c r="AW301" s="14" t="s">
        <v>34</v>
      </c>
      <c r="AX301" s="14" t="s">
        <v>77</v>
      </c>
      <c r="AY301" s="263" t="s">
        <v>147</v>
      </c>
    </row>
    <row r="302" s="14" customFormat="1">
      <c r="A302" s="14"/>
      <c r="B302" s="253"/>
      <c r="C302" s="254"/>
      <c r="D302" s="244" t="s">
        <v>155</v>
      </c>
      <c r="E302" s="255" t="s">
        <v>1</v>
      </c>
      <c r="F302" s="256" t="s">
        <v>677</v>
      </c>
      <c r="G302" s="254"/>
      <c r="H302" s="257">
        <v>2.1600000000000001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155</v>
      </c>
      <c r="AU302" s="263" t="s">
        <v>86</v>
      </c>
      <c r="AV302" s="14" t="s">
        <v>86</v>
      </c>
      <c r="AW302" s="14" t="s">
        <v>34</v>
      </c>
      <c r="AX302" s="14" t="s">
        <v>77</v>
      </c>
      <c r="AY302" s="263" t="s">
        <v>147</v>
      </c>
    </row>
    <row r="303" s="14" customFormat="1">
      <c r="A303" s="14"/>
      <c r="B303" s="253"/>
      <c r="C303" s="254"/>
      <c r="D303" s="244" t="s">
        <v>155</v>
      </c>
      <c r="E303" s="255" t="s">
        <v>1</v>
      </c>
      <c r="F303" s="256" t="s">
        <v>678</v>
      </c>
      <c r="G303" s="254"/>
      <c r="H303" s="257">
        <v>3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3" t="s">
        <v>155</v>
      </c>
      <c r="AU303" s="263" t="s">
        <v>86</v>
      </c>
      <c r="AV303" s="14" t="s">
        <v>86</v>
      </c>
      <c r="AW303" s="14" t="s">
        <v>34</v>
      </c>
      <c r="AX303" s="14" t="s">
        <v>77</v>
      </c>
      <c r="AY303" s="263" t="s">
        <v>147</v>
      </c>
    </row>
    <row r="304" s="14" customFormat="1">
      <c r="A304" s="14"/>
      <c r="B304" s="253"/>
      <c r="C304" s="254"/>
      <c r="D304" s="244" t="s">
        <v>155</v>
      </c>
      <c r="E304" s="255" t="s">
        <v>1</v>
      </c>
      <c r="F304" s="256" t="s">
        <v>248</v>
      </c>
      <c r="G304" s="254"/>
      <c r="H304" s="257">
        <v>8.6099999999999994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3" t="s">
        <v>155</v>
      </c>
      <c r="AU304" s="263" t="s">
        <v>86</v>
      </c>
      <c r="AV304" s="14" t="s">
        <v>86</v>
      </c>
      <c r="AW304" s="14" t="s">
        <v>34</v>
      </c>
      <c r="AX304" s="14" t="s">
        <v>77</v>
      </c>
      <c r="AY304" s="263" t="s">
        <v>147</v>
      </c>
    </row>
    <row r="305" s="14" customFormat="1">
      <c r="A305" s="14"/>
      <c r="B305" s="253"/>
      <c r="C305" s="254"/>
      <c r="D305" s="244" t="s">
        <v>155</v>
      </c>
      <c r="E305" s="255" t="s">
        <v>1</v>
      </c>
      <c r="F305" s="256" t="s">
        <v>679</v>
      </c>
      <c r="G305" s="254"/>
      <c r="H305" s="257">
        <v>8.4000000000000004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3" t="s">
        <v>155</v>
      </c>
      <c r="AU305" s="263" t="s">
        <v>86</v>
      </c>
      <c r="AV305" s="14" t="s">
        <v>86</v>
      </c>
      <c r="AW305" s="14" t="s">
        <v>34</v>
      </c>
      <c r="AX305" s="14" t="s">
        <v>77</v>
      </c>
      <c r="AY305" s="263" t="s">
        <v>147</v>
      </c>
    </row>
    <row r="306" s="14" customFormat="1">
      <c r="A306" s="14"/>
      <c r="B306" s="253"/>
      <c r="C306" s="254"/>
      <c r="D306" s="244" t="s">
        <v>155</v>
      </c>
      <c r="E306" s="255" t="s">
        <v>1</v>
      </c>
      <c r="F306" s="256" t="s">
        <v>227</v>
      </c>
      <c r="G306" s="254"/>
      <c r="H306" s="257">
        <v>4.7999999999999998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155</v>
      </c>
      <c r="AU306" s="263" t="s">
        <v>86</v>
      </c>
      <c r="AV306" s="14" t="s">
        <v>86</v>
      </c>
      <c r="AW306" s="14" t="s">
        <v>34</v>
      </c>
      <c r="AX306" s="14" t="s">
        <v>77</v>
      </c>
      <c r="AY306" s="263" t="s">
        <v>147</v>
      </c>
    </row>
    <row r="307" s="15" customFormat="1">
      <c r="A307" s="15"/>
      <c r="B307" s="264"/>
      <c r="C307" s="265"/>
      <c r="D307" s="244" t="s">
        <v>155</v>
      </c>
      <c r="E307" s="266" t="s">
        <v>1</v>
      </c>
      <c r="F307" s="267" t="s">
        <v>158</v>
      </c>
      <c r="G307" s="265"/>
      <c r="H307" s="268">
        <v>64.409999999999997</v>
      </c>
      <c r="I307" s="269"/>
      <c r="J307" s="265"/>
      <c r="K307" s="265"/>
      <c r="L307" s="270"/>
      <c r="M307" s="271"/>
      <c r="N307" s="272"/>
      <c r="O307" s="272"/>
      <c r="P307" s="272"/>
      <c r="Q307" s="272"/>
      <c r="R307" s="272"/>
      <c r="S307" s="272"/>
      <c r="T307" s="27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4" t="s">
        <v>155</v>
      </c>
      <c r="AU307" s="274" t="s">
        <v>86</v>
      </c>
      <c r="AV307" s="15" t="s">
        <v>153</v>
      </c>
      <c r="AW307" s="15" t="s">
        <v>34</v>
      </c>
      <c r="AX307" s="15" t="s">
        <v>84</v>
      </c>
      <c r="AY307" s="274" t="s">
        <v>147</v>
      </c>
    </row>
    <row r="308" s="2" customFormat="1" ht="16.5" customHeight="1">
      <c r="A308" s="39"/>
      <c r="B308" s="40"/>
      <c r="C308" s="228" t="s">
        <v>343</v>
      </c>
      <c r="D308" s="228" t="s">
        <v>149</v>
      </c>
      <c r="E308" s="229" t="s">
        <v>684</v>
      </c>
      <c r="F308" s="230" t="s">
        <v>685</v>
      </c>
      <c r="G308" s="231" t="s">
        <v>152</v>
      </c>
      <c r="H308" s="232">
        <v>370.06</v>
      </c>
      <c r="I308" s="233"/>
      <c r="J308" s="234">
        <f>ROUND(I308*H308,2)</f>
        <v>0</v>
      </c>
      <c r="K308" s="235"/>
      <c r="L308" s="45"/>
      <c r="M308" s="236" t="s">
        <v>1</v>
      </c>
      <c r="N308" s="237" t="s">
        <v>42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153</v>
      </c>
      <c r="AT308" s="240" t="s">
        <v>149</v>
      </c>
      <c r="AU308" s="240" t="s">
        <v>86</v>
      </c>
      <c r="AY308" s="18" t="s">
        <v>147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84</v>
      </c>
      <c r="BK308" s="241">
        <f>ROUND(I308*H308,2)</f>
        <v>0</v>
      </c>
      <c r="BL308" s="18" t="s">
        <v>153</v>
      </c>
      <c r="BM308" s="240" t="s">
        <v>686</v>
      </c>
    </row>
    <row r="309" s="14" customFormat="1">
      <c r="A309" s="14"/>
      <c r="B309" s="253"/>
      <c r="C309" s="254"/>
      <c r="D309" s="244" t="s">
        <v>155</v>
      </c>
      <c r="E309" s="255" t="s">
        <v>1</v>
      </c>
      <c r="F309" s="256" t="s">
        <v>547</v>
      </c>
      <c r="G309" s="254"/>
      <c r="H309" s="257">
        <v>47.200000000000003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155</v>
      </c>
      <c r="AU309" s="263" t="s">
        <v>86</v>
      </c>
      <c r="AV309" s="14" t="s">
        <v>86</v>
      </c>
      <c r="AW309" s="14" t="s">
        <v>34</v>
      </c>
      <c r="AX309" s="14" t="s">
        <v>77</v>
      </c>
      <c r="AY309" s="263" t="s">
        <v>147</v>
      </c>
    </row>
    <row r="310" s="16" customFormat="1">
      <c r="A310" s="16"/>
      <c r="B310" s="289"/>
      <c r="C310" s="290"/>
      <c r="D310" s="244" t="s">
        <v>155</v>
      </c>
      <c r="E310" s="291" t="s">
        <v>1</v>
      </c>
      <c r="F310" s="292" t="s">
        <v>619</v>
      </c>
      <c r="G310" s="290"/>
      <c r="H310" s="293">
        <v>47.200000000000003</v>
      </c>
      <c r="I310" s="294"/>
      <c r="J310" s="290"/>
      <c r="K310" s="290"/>
      <c r="L310" s="295"/>
      <c r="M310" s="296"/>
      <c r="N310" s="297"/>
      <c r="O310" s="297"/>
      <c r="P310" s="297"/>
      <c r="Q310" s="297"/>
      <c r="R310" s="297"/>
      <c r="S310" s="297"/>
      <c r="T310" s="298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99" t="s">
        <v>155</v>
      </c>
      <c r="AU310" s="299" t="s">
        <v>86</v>
      </c>
      <c r="AV310" s="16" t="s">
        <v>165</v>
      </c>
      <c r="AW310" s="16" t="s">
        <v>34</v>
      </c>
      <c r="AX310" s="16" t="s">
        <v>77</v>
      </c>
      <c r="AY310" s="299" t="s">
        <v>147</v>
      </c>
    </row>
    <row r="311" s="13" customFormat="1">
      <c r="A311" s="13"/>
      <c r="B311" s="242"/>
      <c r="C311" s="243"/>
      <c r="D311" s="244" t="s">
        <v>155</v>
      </c>
      <c r="E311" s="245" t="s">
        <v>1</v>
      </c>
      <c r="F311" s="246" t="s">
        <v>687</v>
      </c>
      <c r="G311" s="243"/>
      <c r="H311" s="245" t="s">
        <v>1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2" t="s">
        <v>155</v>
      </c>
      <c r="AU311" s="252" t="s">
        <v>86</v>
      </c>
      <c r="AV311" s="13" t="s">
        <v>84</v>
      </c>
      <c r="AW311" s="13" t="s">
        <v>34</v>
      </c>
      <c r="AX311" s="13" t="s">
        <v>77</v>
      </c>
      <c r="AY311" s="252" t="s">
        <v>147</v>
      </c>
    </row>
    <row r="312" s="13" customFormat="1">
      <c r="A312" s="13"/>
      <c r="B312" s="242"/>
      <c r="C312" s="243"/>
      <c r="D312" s="244" t="s">
        <v>155</v>
      </c>
      <c r="E312" s="245" t="s">
        <v>1</v>
      </c>
      <c r="F312" s="246" t="s">
        <v>414</v>
      </c>
      <c r="G312" s="243"/>
      <c r="H312" s="245" t="s">
        <v>1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2" t="s">
        <v>155</v>
      </c>
      <c r="AU312" s="252" t="s">
        <v>86</v>
      </c>
      <c r="AV312" s="13" t="s">
        <v>84</v>
      </c>
      <c r="AW312" s="13" t="s">
        <v>34</v>
      </c>
      <c r="AX312" s="13" t="s">
        <v>77</v>
      </c>
      <c r="AY312" s="252" t="s">
        <v>147</v>
      </c>
    </row>
    <row r="313" s="14" customFormat="1">
      <c r="A313" s="14"/>
      <c r="B313" s="253"/>
      <c r="C313" s="254"/>
      <c r="D313" s="244" t="s">
        <v>155</v>
      </c>
      <c r="E313" s="255" t="s">
        <v>1</v>
      </c>
      <c r="F313" s="256" t="s">
        <v>688</v>
      </c>
      <c r="G313" s="254"/>
      <c r="H313" s="257">
        <v>98.689999999999998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155</v>
      </c>
      <c r="AU313" s="263" t="s">
        <v>86</v>
      </c>
      <c r="AV313" s="14" t="s">
        <v>86</v>
      </c>
      <c r="AW313" s="14" t="s">
        <v>34</v>
      </c>
      <c r="AX313" s="14" t="s">
        <v>77</v>
      </c>
      <c r="AY313" s="263" t="s">
        <v>147</v>
      </c>
    </row>
    <row r="314" s="14" customFormat="1">
      <c r="A314" s="14"/>
      <c r="B314" s="253"/>
      <c r="C314" s="254"/>
      <c r="D314" s="244" t="s">
        <v>155</v>
      </c>
      <c r="E314" s="255" t="s">
        <v>1</v>
      </c>
      <c r="F314" s="256" t="s">
        <v>689</v>
      </c>
      <c r="G314" s="254"/>
      <c r="H314" s="257">
        <v>-5.7599999999999998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3" t="s">
        <v>155</v>
      </c>
      <c r="AU314" s="263" t="s">
        <v>86</v>
      </c>
      <c r="AV314" s="14" t="s">
        <v>86</v>
      </c>
      <c r="AW314" s="14" t="s">
        <v>34</v>
      </c>
      <c r="AX314" s="14" t="s">
        <v>77</v>
      </c>
      <c r="AY314" s="263" t="s">
        <v>147</v>
      </c>
    </row>
    <row r="315" s="14" customFormat="1">
      <c r="A315" s="14"/>
      <c r="B315" s="253"/>
      <c r="C315" s="254"/>
      <c r="D315" s="244" t="s">
        <v>155</v>
      </c>
      <c r="E315" s="255" t="s">
        <v>1</v>
      </c>
      <c r="F315" s="256" t="s">
        <v>690</v>
      </c>
      <c r="G315" s="254"/>
      <c r="H315" s="257">
        <v>-3.6000000000000001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3" t="s">
        <v>155</v>
      </c>
      <c r="AU315" s="263" t="s">
        <v>86</v>
      </c>
      <c r="AV315" s="14" t="s">
        <v>86</v>
      </c>
      <c r="AW315" s="14" t="s">
        <v>34</v>
      </c>
      <c r="AX315" s="14" t="s">
        <v>77</v>
      </c>
      <c r="AY315" s="263" t="s">
        <v>147</v>
      </c>
    </row>
    <row r="316" s="13" customFormat="1">
      <c r="A316" s="13"/>
      <c r="B316" s="242"/>
      <c r="C316" s="243"/>
      <c r="D316" s="244" t="s">
        <v>155</v>
      </c>
      <c r="E316" s="245" t="s">
        <v>1</v>
      </c>
      <c r="F316" s="246" t="s">
        <v>416</v>
      </c>
      <c r="G316" s="243"/>
      <c r="H316" s="245" t="s">
        <v>1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2" t="s">
        <v>155</v>
      </c>
      <c r="AU316" s="252" t="s">
        <v>86</v>
      </c>
      <c r="AV316" s="13" t="s">
        <v>84</v>
      </c>
      <c r="AW316" s="13" t="s">
        <v>34</v>
      </c>
      <c r="AX316" s="13" t="s">
        <v>77</v>
      </c>
      <c r="AY316" s="252" t="s">
        <v>147</v>
      </c>
    </row>
    <row r="317" s="14" customFormat="1">
      <c r="A317" s="14"/>
      <c r="B317" s="253"/>
      <c r="C317" s="254"/>
      <c r="D317" s="244" t="s">
        <v>155</v>
      </c>
      <c r="E317" s="255" t="s">
        <v>1</v>
      </c>
      <c r="F317" s="256" t="s">
        <v>691</v>
      </c>
      <c r="G317" s="254"/>
      <c r="H317" s="257">
        <v>93.549999999999997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3" t="s">
        <v>155</v>
      </c>
      <c r="AU317" s="263" t="s">
        <v>86</v>
      </c>
      <c r="AV317" s="14" t="s">
        <v>86</v>
      </c>
      <c r="AW317" s="14" t="s">
        <v>34</v>
      </c>
      <c r="AX317" s="14" t="s">
        <v>77</v>
      </c>
      <c r="AY317" s="263" t="s">
        <v>147</v>
      </c>
    </row>
    <row r="318" s="14" customFormat="1">
      <c r="A318" s="14"/>
      <c r="B318" s="253"/>
      <c r="C318" s="254"/>
      <c r="D318" s="244" t="s">
        <v>155</v>
      </c>
      <c r="E318" s="255" t="s">
        <v>1</v>
      </c>
      <c r="F318" s="256" t="s">
        <v>692</v>
      </c>
      <c r="G318" s="254"/>
      <c r="H318" s="257">
        <v>-2.1600000000000001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3" t="s">
        <v>155</v>
      </c>
      <c r="AU318" s="263" t="s">
        <v>86</v>
      </c>
      <c r="AV318" s="14" t="s">
        <v>86</v>
      </c>
      <c r="AW318" s="14" t="s">
        <v>34</v>
      </c>
      <c r="AX318" s="14" t="s">
        <v>77</v>
      </c>
      <c r="AY318" s="263" t="s">
        <v>147</v>
      </c>
    </row>
    <row r="319" s="14" customFormat="1">
      <c r="A319" s="14"/>
      <c r="B319" s="253"/>
      <c r="C319" s="254"/>
      <c r="D319" s="244" t="s">
        <v>155</v>
      </c>
      <c r="E319" s="255" t="s">
        <v>1</v>
      </c>
      <c r="F319" s="256" t="s">
        <v>693</v>
      </c>
      <c r="G319" s="254"/>
      <c r="H319" s="257">
        <v>-4.3200000000000003</v>
      </c>
      <c r="I319" s="258"/>
      <c r="J319" s="254"/>
      <c r="K319" s="254"/>
      <c r="L319" s="259"/>
      <c r="M319" s="260"/>
      <c r="N319" s="261"/>
      <c r="O319" s="261"/>
      <c r="P319" s="261"/>
      <c r="Q319" s="261"/>
      <c r="R319" s="261"/>
      <c r="S319" s="261"/>
      <c r="T319" s="26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3" t="s">
        <v>155</v>
      </c>
      <c r="AU319" s="263" t="s">
        <v>86</v>
      </c>
      <c r="AV319" s="14" t="s">
        <v>86</v>
      </c>
      <c r="AW319" s="14" t="s">
        <v>34</v>
      </c>
      <c r="AX319" s="14" t="s">
        <v>77</v>
      </c>
      <c r="AY319" s="263" t="s">
        <v>147</v>
      </c>
    </row>
    <row r="320" s="14" customFormat="1">
      <c r="A320" s="14"/>
      <c r="B320" s="253"/>
      <c r="C320" s="254"/>
      <c r="D320" s="244" t="s">
        <v>155</v>
      </c>
      <c r="E320" s="255" t="s">
        <v>1</v>
      </c>
      <c r="F320" s="256" t="s">
        <v>694</v>
      </c>
      <c r="G320" s="254"/>
      <c r="H320" s="257">
        <v>-9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3" t="s">
        <v>155</v>
      </c>
      <c r="AU320" s="263" t="s">
        <v>86</v>
      </c>
      <c r="AV320" s="14" t="s">
        <v>86</v>
      </c>
      <c r="AW320" s="14" t="s">
        <v>34</v>
      </c>
      <c r="AX320" s="14" t="s">
        <v>77</v>
      </c>
      <c r="AY320" s="263" t="s">
        <v>147</v>
      </c>
    </row>
    <row r="321" s="13" customFormat="1">
      <c r="A321" s="13"/>
      <c r="B321" s="242"/>
      <c r="C321" s="243"/>
      <c r="D321" s="244" t="s">
        <v>155</v>
      </c>
      <c r="E321" s="245" t="s">
        <v>1</v>
      </c>
      <c r="F321" s="246" t="s">
        <v>695</v>
      </c>
      <c r="G321" s="243"/>
      <c r="H321" s="245" t="s">
        <v>1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2" t="s">
        <v>155</v>
      </c>
      <c r="AU321" s="252" t="s">
        <v>86</v>
      </c>
      <c r="AV321" s="13" t="s">
        <v>84</v>
      </c>
      <c r="AW321" s="13" t="s">
        <v>34</v>
      </c>
      <c r="AX321" s="13" t="s">
        <v>77</v>
      </c>
      <c r="AY321" s="252" t="s">
        <v>147</v>
      </c>
    </row>
    <row r="322" s="14" customFormat="1">
      <c r="A322" s="14"/>
      <c r="B322" s="253"/>
      <c r="C322" s="254"/>
      <c r="D322" s="244" t="s">
        <v>155</v>
      </c>
      <c r="E322" s="255" t="s">
        <v>1</v>
      </c>
      <c r="F322" s="256" t="s">
        <v>696</v>
      </c>
      <c r="G322" s="254"/>
      <c r="H322" s="257">
        <v>81.519999999999996</v>
      </c>
      <c r="I322" s="258"/>
      <c r="J322" s="254"/>
      <c r="K322" s="254"/>
      <c r="L322" s="259"/>
      <c r="M322" s="260"/>
      <c r="N322" s="261"/>
      <c r="O322" s="261"/>
      <c r="P322" s="261"/>
      <c r="Q322" s="261"/>
      <c r="R322" s="261"/>
      <c r="S322" s="261"/>
      <c r="T322" s="26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3" t="s">
        <v>155</v>
      </c>
      <c r="AU322" s="263" t="s">
        <v>86</v>
      </c>
      <c r="AV322" s="14" t="s">
        <v>86</v>
      </c>
      <c r="AW322" s="14" t="s">
        <v>34</v>
      </c>
      <c r="AX322" s="14" t="s">
        <v>77</v>
      </c>
      <c r="AY322" s="263" t="s">
        <v>147</v>
      </c>
    </row>
    <row r="323" s="14" customFormat="1">
      <c r="A323" s="14"/>
      <c r="B323" s="253"/>
      <c r="C323" s="254"/>
      <c r="D323" s="244" t="s">
        <v>155</v>
      </c>
      <c r="E323" s="255" t="s">
        <v>1</v>
      </c>
      <c r="F323" s="256" t="s">
        <v>697</v>
      </c>
      <c r="G323" s="254"/>
      <c r="H323" s="257">
        <v>-2.8799999999999999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155</v>
      </c>
      <c r="AU323" s="263" t="s">
        <v>86</v>
      </c>
      <c r="AV323" s="14" t="s">
        <v>86</v>
      </c>
      <c r="AW323" s="14" t="s">
        <v>34</v>
      </c>
      <c r="AX323" s="14" t="s">
        <v>77</v>
      </c>
      <c r="AY323" s="263" t="s">
        <v>147</v>
      </c>
    </row>
    <row r="324" s="14" customFormat="1">
      <c r="A324" s="14"/>
      <c r="B324" s="253"/>
      <c r="C324" s="254"/>
      <c r="D324" s="244" t="s">
        <v>155</v>
      </c>
      <c r="E324" s="255" t="s">
        <v>1</v>
      </c>
      <c r="F324" s="256" t="s">
        <v>698</v>
      </c>
      <c r="G324" s="254"/>
      <c r="H324" s="257">
        <v>-8.6099999999999994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155</v>
      </c>
      <c r="AU324" s="263" t="s">
        <v>86</v>
      </c>
      <c r="AV324" s="14" t="s">
        <v>86</v>
      </c>
      <c r="AW324" s="14" t="s">
        <v>34</v>
      </c>
      <c r="AX324" s="14" t="s">
        <v>77</v>
      </c>
      <c r="AY324" s="263" t="s">
        <v>147</v>
      </c>
    </row>
    <row r="325" s="14" customFormat="1">
      <c r="A325" s="14"/>
      <c r="B325" s="253"/>
      <c r="C325" s="254"/>
      <c r="D325" s="244" t="s">
        <v>155</v>
      </c>
      <c r="E325" s="255" t="s">
        <v>1</v>
      </c>
      <c r="F325" s="256" t="s">
        <v>699</v>
      </c>
      <c r="G325" s="254"/>
      <c r="H325" s="257">
        <v>-5.4000000000000004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3" t="s">
        <v>155</v>
      </c>
      <c r="AU325" s="263" t="s">
        <v>86</v>
      </c>
      <c r="AV325" s="14" t="s">
        <v>86</v>
      </c>
      <c r="AW325" s="14" t="s">
        <v>34</v>
      </c>
      <c r="AX325" s="14" t="s">
        <v>77</v>
      </c>
      <c r="AY325" s="263" t="s">
        <v>147</v>
      </c>
    </row>
    <row r="326" s="13" customFormat="1">
      <c r="A326" s="13"/>
      <c r="B326" s="242"/>
      <c r="C326" s="243"/>
      <c r="D326" s="244" t="s">
        <v>155</v>
      </c>
      <c r="E326" s="245" t="s">
        <v>1</v>
      </c>
      <c r="F326" s="246" t="s">
        <v>420</v>
      </c>
      <c r="G326" s="243"/>
      <c r="H326" s="245" t="s">
        <v>1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2" t="s">
        <v>155</v>
      </c>
      <c r="AU326" s="252" t="s">
        <v>86</v>
      </c>
      <c r="AV326" s="13" t="s">
        <v>84</v>
      </c>
      <c r="AW326" s="13" t="s">
        <v>34</v>
      </c>
      <c r="AX326" s="13" t="s">
        <v>77</v>
      </c>
      <c r="AY326" s="252" t="s">
        <v>147</v>
      </c>
    </row>
    <row r="327" s="14" customFormat="1">
      <c r="A327" s="14"/>
      <c r="B327" s="253"/>
      <c r="C327" s="254"/>
      <c r="D327" s="244" t="s">
        <v>155</v>
      </c>
      <c r="E327" s="255" t="s">
        <v>1</v>
      </c>
      <c r="F327" s="256" t="s">
        <v>700</v>
      </c>
      <c r="G327" s="254"/>
      <c r="H327" s="257">
        <v>98.510000000000005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3" t="s">
        <v>155</v>
      </c>
      <c r="AU327" s="263" t="s">
        <v>86</v>
      </c>
      <c r="AV327" s="14" t="s">
        <v>86</v>
      </c>
      <c r="AW327" s="14" t="s">
        <v>34</v>
      </c>
      <c r="AX327" s="14" t="s">
        <v>77</v>
      </c>
      <c r="AY327" s="263" t="s">
        <v>147</v>
      </c>
    </row>
    <row r="328" s="14" customFormat="1">
      <c r="A328" s="14"/>
      <c r="B328" s="253"/>
      <c r="C328" s="254"/>
      <c r="D328" s="244" t="s">
        <v>155</v>
      </c>
      <c r="E328" s="255" t="s">
        <v>1</v>
      </c>
      <c r="F328" s="256" t="s">
        <v>697</v>
      </c>
      <c r="G328" s="254"/>
      <c r="H328" s="257">
        <v>-2.8799999999999999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3" t="s">
        <v>155</v>
      </c>
      <c r="AU328" s="263" t="s">
        <v>86</v>
      </c>
      <c r="AV328" s="14" t="s">
        <v>86</v>
      </c>
      <c r="AW328" s="14" t="s">
        <v>34</v>
      </c>
      <c r="AX328" s="14" t="s">
        <v>77</v>
      </c>
      <c r="AY328" s="263" t="s">
        <v>147</v>
      </c>
    </row>
    <row r="329" s="14" customFormat="1">
      <c r="A329" s="14"/>
      <c r="B329" s="253"/>
      <c r="C329" s="254"/>
      <c r="D329" s="244" t="s">
        <v>155</v>
      </c>
      <c r="E329" s="255" t="s">
        <v>1</v>
      </c>
      <c r="F329" s="256" t="s">
        <v>701</v>
      </c>
      <c r="G329" s="254"/>
      <c r="H329" s="257">
        <v>-3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3" t="s">
        <v>155</v>
      </c>
      <c r="AU329" s="263" t="s">
        <v>86</v>
      </c>
      <c r="AV329" s="14" t="s">
        <v>86</v>
      </c>
      <c r="AW329" s="14" t="s">
        <v>34</v>
      </c>
      <c r="AX329" s="14" t="s">
        <v>77</v>
      </c>
      <c r="AY329" s="263" t="s">
        <v>147</v>
      </c>
    </row>
    <row r="330" s="14" customFormat="1">
      <c r="A330" s="14"/>
      <c r="B330" s="253"/>
      <c r="C330" s="254"/>
      <c r="D330" s="244" t="s">
        <v>155</v>
      </c>
      <c r="E330" s="255" t="s">
        <v>1</v>
      </c>
      <c r="F330" s="256" t="s">
        <v>702</v>
      </c>
      <c r="G330" s="254"/>
      <c r="H330" s="257">
        <v>-1.8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3" t="s">
        <v>155</v>
      </c>
      <c r="AU330" s="263" t="s">
        <v>86</v>
      </c>
      <c r="AV330" s="14" t="s">
        <v>86</v>
      </c>
      <c r="AW330" s="14" t="s">
        <v>34</v>
      </c>
      <c r="AX330" s="14" t="s">
        <v>77</v>
      </c>
      <c r="AY330" s="263" t="s">
        <v>147</v>
      </c>
    </row>
    <row r="331" s="16" customFormat="1">
      <c r="A331" s="16"/>
      <c r="B331" s="289"/>
      <c r="C331" s="290"/>
      <c r="D331" s="244" t="s">
        <v>155</v>
      </c>
      <c r="E331" s="291" t="s">
        <v>1</v>
      </c>
      <c r="F331" s="292" t="s">
        <v>619</v>
      </c>
      <c r="G331" s="290"/>
      <c r="H331" s="293">
        <v>322.86000000000001</v>
      </c>
      <c r="I331" s="294"/>
      <c r="J331" s="290"/>
      <c r="K331" s="290"/>
      <c r="L331" s="295"/>
      <c r="M331" s="296"/>
      <c r="N331" s="297"/>
      <c r="O331" s="297"/>
      <c r="P331" s="297"/>
      <c r="Q331" s="297"/>
      <c r="R331" s="297"/>
      <c r="S331" s="297"/>
      <c r="T331" s="298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99" t="s">
        <v>155</v>
      </c>
      <c r="AU331" s="299" t="s">
        <v>86</v>
      </c>
      <c r="AV331" s="16" t="s">
        <v>165</v>
      </c>
      <c r="AW331" s="16" t="s">
        <v>34</v>
      </c>
      <c r="AX331" s="16" t="s">
        <v>77</v>
      </c>
      <c r="AY331" s="299" t="s">
        <v>147</v>
      </c>
    </row>
    <row r="332" s="15" customFormat="1">
      <c r="A332" s="15"/>
      <c r="B332" s="264"/>
      <c r="C332" s="265"/>
      <c r="D332" s="244" t="s">
        <v>155</v>
      </c>
      <c r="E332" s="266" t="s">
        <v>1</v>
      </c>
      <c r="F332" s="267" t="s">
        <v>158</v>
      </c>
      <c r="G332" s="265"/>
      <c r="H332" s="268">
        <v>370.06</v>
      </c>
      <c r="I332" s="269"/>
      <c r="J332" s="265"/>
      <c r="K332" s="265"/>
      <c r="L332" s="270"/>
      <c r="M332" s="271"/>
      <c r="N332" s="272"/>
      <c r="O332" s="272"/>
      <c r="P332" s="272"/>
      <c r="Q332" s="272"/>
      <c r="R332" s="272"/>
      <c r="S332" s="272"/>
      <c r="T332" s="27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4" t="s">
        <v>155</v>
      </c>
      <c r="AU332" s="274" t="s">
        <v>86</v>
      </c>
      <c r="AV332" s="15" t="s">
        <v>153</v>
      </c>
      <c r="AW332" s="15" t="s">
        <v>34</v>
      </c>
      <c r="AX332" s="15" t="s">
        <v>84</v>
      </c>
      <c r="AY332" s="274" t="s">
        <v>147</v>
      </c>
    </row>
    <row r="333" s="2" customFormat="1" ht="16.5" customHeight="1">
      <c r="A333" s="39"/>
      <c r="B333" s="40"/>
      <c r="C333" s="228" t="s">
        <v>349</v>
      </c>
      <c r="D333" s="228" t="s">
        <v>149</v>
      </c>
      <c r="E333" s="229" t="s">
        <v>703</v>
      </c>
      <c r="F333" s="230" t="s">
        <v>704</v>
      </c>
      <c r="G333" s="231" t="s">
        <v>152</v>
      </c>
      <c r="H333" s="232">
        <v>8.0600000000000005</v>
      </c>
      <c r="I333" s="233"/>
      <c r="J333" s="234">
        <f>ROUND(I333*H333,2)</f>
        <v>0</v>
      </c>
      <c r="K333" s="235"/>
      <c r="L333" s="45"/>
      <c r="M333" s="236" t="s">
        <v>1</v>
      </c>
      <c r="N333" s="237" t="s">
        <v>42</v>
      </c>
      <c r="O333" s="92"/>
      <c r="P333" s="238">
        <f>O333*H333</f>
        <v>0</v>
      </c>
      <c r="Q333" s="238">
        <v>0.016070000000000001</v>
      </c>
      <c r="R333" s="238">
        <f>Q333*H333</f>
        <v>0.12952420000000001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153</v>
      </c>
      <c r="AT333" s="240" t="s">
        <v>149</v>
      </c>
      <c r="AU333" s="240" t="s">
        <v>86</v>
      </c>
      <c r="AY333" s="18" t="s">
        <v>147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84</v>
      </c>
      <c r="BK333" s="241">
        <f>ROUND(I333*H333,2)</f>
        <v>0</v>
      </c>
      <c r="BL333" s="18" t="s">
        <v>153</v>
      </c>
      <c r="BM333" s="240" t="s">
        <v>705</v>
      </c>
    </row>
    <row r="334" s="13" customFormat="1">
      <c r="A334" s="13"/>
      <c r="B334" s="242"/>
      <c r="C334" s="243"/>
      <c r="D334" s="244" t="s">
        <v>155</v>
      </c>
      <c r="E334" s="245" t="s">
        <v>1</v>
      </c>
      <c r="F334" s="246" t="s">
        <v>706</v>
      </c>
      <c r="G334" s="243"/>
      <c r="H334" s="245" t="s">
        <v>1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2" t="s">
        <v>155</v>
      </c>
      <c r="AU334" s="252" t="s">
        <v>86</v>
      </c>
      <c r="AV334" s="13" t="s">
        <v>84</v>
      </c>
      <c r="AW334" s="13" t="s">
        <v>34</v>
      </c>
      <c r="AX334" s="13" t="s">
        <v>77</v>
      </c>
      <c r="AY334" s="252" t="s">
        <v>147</v>
      </c>
    </row>
    <row r="335" s="14" customFormat="1">
      <c r="A335" s="14"/>
      <c r="B335" s="253"/>
      <c r="C335" s="254"/>
      <c r="D335" s="244" t="s">
        <v>155</v>
      </c>
      <c r="E335" s="255" t="s">
        <v>1</v>
      </c>
      <c r="F335" s="256" t="s">
        <v>707</v>
      </c>
      <c r="G335" s="254"/>
      <c r="H335" s="257">
        <v>8.0600000000000005</v>
      </c>
      <c r="I335" s="258"/>
      <c r="J335" s="254"/>
      <c r="K335" s="254"/>
      <c r="L335" s="259"/>
      <c r="M335" s="260"/>
      <c r="N335" s="261"/>
      <c r="O335" s="261"/>
      <c r="P335" s="261"/>
      <c r="Q335" s="261"/>
      <c r="R335" s="261"/>
      <c r="S335" s="261"/>
      <c r="T335" s="26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3" t="s">
        <v>155</v>
      </c>
      <c r="AU335" s="263" t="s">
        <v>86</v>
      </c>
      <c r="AV335" s="14" t="s">
        <v>86</v>
      </c>
      <c r="AW335" s="14" t="s">
        <v>34</v>
      </c>
      <c r="AX335" s="14" t="s">
        <v>77</v>
      </c>
      <c r="AY335" s="263" t="s">
        <v>147</v>
      </c>
    </row>
    <row r="336" s="15" customFormat="1">
      <c r="A336" s="15"/>
      <c r="B336" s="264"/>
      <c r="C336" s="265"/>
      <c r="D336" s="244" t="s">
        <v>155</v>
      </c>
      <c r="E336" s="266" t="s">
        <v>1</v>
      </c>
      <c r="F336" s="267" t="s">
        <v>158</v>
      </c>
      <c r="G336" s="265"/>
      <c r="H336" s="268">
        <v>8.0600000000000005</v>
      </c>
      <c r="I336" s="269"/>
      <c r="J336" s="265"/>
      <c r="K336" s="265"/>
      <c r="L336" s="270"/>
      <c r="M336" s="271"/>
      <c r="N336" s="272"/>
      <c r="O336" s="272"/>
      <c r="P336" s="272"/>
      <c r="Q336" s="272"/>
      <c r="R336" s="272"/>
      <c r="S336" s="272"/>
      <c r="T336" s="27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4" t="s">
        <v>155</v>
      </c>
      <c r="AU336" s="274" t="s">
        <v>86</v>
      </c>
      <c r="AV336" s="15" t="s">
        <v>153</v>
      </c>
      <c r="AW336" s="15" t="s">
        <v>34</v>
      </c>
      <c r="AX336" s="15" t="s">
        <v>84</v>
      </c>
      <c r="AY336" s="274" t="s">
        <v>147</v>
      </c>
    </row>
    <row r="337" s="2" customFormat="1" ht="16.5" customHeight="1">
      <c r="A337" s="39"/>
      <c r="B337" s="40"/>
      <c r="C337" s="228" t="s">
        <v>355</v>
      </c>
      <c r="D337" s="228" t="s">
        <v>149</v>
      </c>
      <c r="E337" s="229" t="s">
        <v>708</v>
      </c>
      <c r="F337" s="230" t="s">
        <v>709</v>
      </c>
      <c r="G337" s="231" t="s">
        <v>152</v>
      </c>
      <c r="H337" s="232">
        <v>8.0600000000000005</v>
      </c>
      <c r="I337" s="233"/>
      <c r="J337" s="234">
        <f>ROUND(I337*H337,2)</f>
        <v>0</v>
      </c>
      <c r="K337" s="235"/>
      <c r="L337" s="45"/>
      <c r="M337" s="236" t="s">
        <v>1</v>
      </c>
      <c r="N337" s="237" t="s">
        <v>42</v>
      </c>
      <c r="O337" s="92"/>
      <c r="P337" s="238">
        <f>O337*H337</f>
        <v>0</v>
      </c>
      <c r="Q337" s="238">
        <v>0</v>
      </c>
      <c r="R337" s="238">
        <f>Q337*H337</f>
        <v>0</v>
      </c>
      <c r="S337" s="238">
        <v>0</v>
      </c>
      <c r="T337" s="23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153</v>
      </c>
      <c r="AT337" s="240" t="s">
        <v>149</v>
      </c>
      <c r="AU337" s="240" t="s">
        <v>86</v>
      </c>
      <c r="AY337" s="18" t="s">
        <v>147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84</v>
      </c>
      <c r="BK337" s="241">
        <f>ROUND(I337*H337,2)</f>
        <v>0</v>
      </c>
      <c r="BL337" s="18" t="s">
        <v>153</v>
      </c>
      <c r="BM337" s="240" t="s">
        <v>710</v>
      </c>
    </row>
    <row r="338" s="13" customFormat="1">
      <c r="A338" s="13"/>
      <c r="B338" s="242"/>
      <c r="C338" s="243"/>
      <c r="D338" s="244" t="s">
        <v>155</v>
      </c>
      <c r="E338" s="245" t="s">
        <v>1</v>
      </c>
      <c r="F338" s="246" t="s">
        <v>706</v>
      </c>
      <c r="G338" s="243"/>
      <c r="H338" s="245" t="s">
        <v>1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2" t="s">
        <v>155</v>
      </c>
      <c r="AU338" s="252" t="s">
        <v>86</v>
      </c>
      <c r="AV338" s="13" t="s">
        <v>84</v>
      </c>
      <c r="AW338" s="13" t="s">
        <v>34</v>
      </c>
      <c r="AX338" s="13" t="s">
        <v>77</v>
      </c>
      <c r="AY338" s="252" t="s">
        <v>147</v>
      </c>
    </row>
    <row r="339" s="14" customFormat="1">
      <c r="A339" s="14"/>
      <c r="B339" s="253"/>
      <c r="C339" s="254"/>
      <c r="D339" s="244" t="s">
        <v>155</v>
      </c>
      <c r="E339" s="255" t="s">
        <v>1</v>
      </c>
      <c r="F339" s="256" t="s">
        <v>707</v>
      </c>
      <c r="G339" s="254"/>
      <c r="H339" s="257">
        <v>8.0600000000000005</v>
      </c>
      <c r="I339" s="258"/>
      <c r="J339" s="254"/>
      <c r="K339" s="254"/>
      <c r="L339" s="259"/>
      <c r="M339" s="260"/>
      <c r="N339" s="261"/>
      <c r="O339" s="261"/>
      <c r="P339" s="261"/>
      <c r="Q339" s="261"/>
      <c r="R339" s="261"/>
      <c r="S339" s="261"/>
      <c r="T339" s="26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3" t="s">
        <v>155</v>
      </c>
      <c r="AU339" s="263" t="s">
        <v>86</v>
      </c>
      <c r="AV339" s="14" t="s">
        <v>86</v>
      </c>
      <c r="AW339" s="14" t="s">
        <v>34</v>
      </c>
      <c r="AX339" s="14" t="s">
        <v>77</v>
      </c>
      <c r="AY339" s="263" t="s">
        <v>147</v>
      </c>
    </row>
    <row r="340" s="15" customFormat="1">
      <c r="A340" s="15"/>
      <c r="B340" s="264"/>
      <c r="C340" s="265"/>
      <c r="D340" s="244" t="s">
        <v>155</v>
      </c>
      <c r="E340" s="266" t="s">
        <v>1</v>
      </c>
      <c r="F340" s="267" t="s">
        <v>158</v>
      </c>
      <c r="G340" s="265"/>
      <c r="H340" s="268">
        <v>8.0600000000000005</v>
      </c>
      <c r="I340" s="269"/>
      <c r="J340" s="265"/>
      <c r="K340" s="265"/>
      <c r="L340" s="270"/>
      <c r="M340" s="271"/>
      <c r="N340" s="272"/>
      <c r="O340" s="272"/>
      <c r="P340" s="272"/>
      <c r="Q340" s="272"/>
      <c r="R340" s="272"/>
      <c r="S340" s="272"/>
      <c r="T340" s="27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4" t="s">
        <v>155</v>
      </c>
      <c r="AU340" s="274" t="s">
        <v>86</v>
      </c>
      <c r="AV340" s="15" t="s">
        <v>153</v>
      </c>
      <c r="AW340" s="15" t="s">
        <v>34</v>
      </c>
      <c r="AX340" s="15" t="s">
        <v>84</v>
      </c>
      <c r="AY340" s="274" t="s">
        <v>147</v>
      </c>
    </row>
    <row r="341" s="2" customFormat="1" ht="21.75" customHeight="1">
      <c r="A341" s="39"/>
      <c r="B341" s="40"/>
      <c r="C341" s="228" t="s">
        <v>364</v>
      </c>
      <c r="D341" s="228" t="s">
        <v>149</v>
      </c>
      <c r="E341" s="229" t="s">
        <v>711</v>
      </c>
      <c r="F341" s="230" t="s">
        <v>712</v>
      </c>
      <c r="G341" s="231" t="s">
        <v>152</v>
      </c>
      <c r="H341" s="232">
        <v>16.120000000000001</v>
      </c>
      <c r="I341" s="233"/>
      <c r="J341" s="234">
        <f>ROUND(I341*H341,2)</f>
        <v>0</v>
      </c>
      <c r="K341" s="235"/>
      <c r="L341" s="45"/>
      <c r="M341" s="236" t="s">
        <v>1</v>
      </c>
      <c r="N341" s="237" t="s">
        <v>42</v>
      </c>
      <c r="O341" s="92"/>
      <c r="P341" s="238">
        <f>O341*H341</f>
        <v>0</v>
      </c>
      <c r="Q341" s="238">
        <v>0.063</v>
      </c>
      <c r="R341" s="238">
        <f>Q341*H341</f>
        <v>1.01556</v>
      </c>
      <c r="S341" s="238">
        <v>0</v>
      </c>
      <c r="T341" s="23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0" t="s">
        <v>153</v>
      </c>
      <c r="AT341" s="240" t="s">
        <v>149</v>
      </c>
      <c r="AU341" s="240" t="s">
        <v>86</v>
      </c>
      <c r="AY341" s="18" t="s">
        <v>147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84</v>
      </c>
      <c r="BK341" s="241">
        <f>ROUND(I341*H341,2)</f>
        <v>0</v>
      </c>
      <c r="BL341" s="18" t="s">
        <v>153</v>
      </c>
      <c r="BM341" s="240" t="s">
        <v>713</v>
      </c>
    </row>
    <row r="342" s="13" customFormat="1">
      <c r="A342" s="13"/>
      <c r="B342" s="242"/>
      <c r="C342" s="243"/>
      <c r="D342" s="244" t="s">
        <v>155</v>
      </c>
      <c r="E342" s="245" t="s">
        <v>1</v>
      </c>
      <c r="F342" s="246" t="s">
        <v>714</v>
      </c>
      <c r="G342" s="243"/>
      <c r="H342" s="245" t="s">
        <v>1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155</v>
      </c>
      <c r="AU342" s="252" t="s">
        <v>86</v>
      </c>
      <c r="AV342" s="13" t="s">
        <v>84</v>
      </c>
      <c r="AW342" s="13" t="s">
        <v>34</v>
      </c>
      <c r="AX342" s="13" t="s">
        <v>77</v>
      </c>
      <c r="AY342" s="252" t="s">
        <v>147</v>
      </c>
    </row>
    <row r="343" s="14" customFormat="1">
      <c r="A343" s="14"/>
      <c r="B343" s="253"/>
      <c r="C343" s="254"/>
      <c r="D343" s="244" t="s">
        <v>155</v>
      </c>
      <c r="E343" s="255" t="s">
        <v>1</v>
      </c>
      <c r="F343" s="256" t="s">
        <v>715</v>
      </c>
      <c r="G343" s="254"/>
      <c r="H343" s="257">
        <v>16.120000000000001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155</v>
      </c>
      <c r="AU343" s="263" t="s">
        <v>86</v>
      </c>
      <c r="AV343" s="14" t="s">
        <v>86</v>
      </c>
      <c r="AW343" s="14" t="s">
        <v>34</v>
      </c>
      <c r="AX343" s="14" t="s">
        <v>77</v>
      </c>
      <c r="AY343" s="263" t="s">
        <v>147</v>
      </c>
    </row>
    <row r="344" s="15" customFormat="1">
      <c r="A344" s="15"/>
      <c r="B344" s="264"/>
      <c r="C344" s="265"/>
      <c r="D344" s="244" t="s">
        <v>155</v>
      </c>
      <c r="E344" s="266" t="s">
        <v>1</v>
      </c>
      <c r="F344" s="267" t="s">
        <v>158</v>
      </c>
      <c r="G344" s="265"/>
      <c r="H344" s="268">
        <v>16.120000000000001</v>
      </c>
      <c r="I344" s="269"/>
      <c r="J344" s="265"/>
      <c r="K344" s="265"/>
      <c r="L344" s="270"/>
      <c r="M344" s="271"/>
      <c r="N344" s="272"/>
      <c r="O344" s="272"/>
      <c r="P344" s="272"/>
      <c r="Q344" s="272"/>
      <c r="R344" s="272"/>
      <c r="S344" s="272"/>
      <c r="T344" s="27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4" t="s">
        <v>155</v>
      </c>
      <c r="AU344" s="274" t="s">
        <v>86</v>
      </c>
      <c r="AV344" s="15" t="s">
        <v>153</v>
      </c>
      <c r="AW344" s="15" t="s">
        <v>34</v>
      </c>
      <c r="AX344" s="15" t="s">
        <v>84</v>
      </c>
      <c r="AY344" s="274" t="s">
        <v>147</v>
      </c>
    </row>
    <row r="345" s="2" customFormat="1" ht="21.75" customHeight="1">
      <c r="A345" s="39"/>
      <c r="B345" s="40"/>
      <c r="C345" s="228" t="s">
        <v>370</v>
      </c>
      <c r="D345" s="228" t="s">
        <v>149</v>
      </c>
      <c r="E345" s="229" t="s">
        <v>716</v>
      </c>
      <c r="F345" s="230" t="s">
        <v>717</v>
      </c>
      <c r="G345" s="231" t="s">
        <v>152</v>
      </c>
      <c r="H345" s="232">
        <v>22.199999999999999</v>
      </c>
      <c r="I345" s="233"/>
      <c r="J345" s="234">
        <f>ROUND(I345*H345,2)</f>
        <v>0</v>
      </c>
      <c r="K345" s="235"/>
      <c r="L345" s="45"/>
      <c r="M345" s="236" t="s">
        <v>1</v>
      </c>
      <c r="N345" s="237" t="s">
        <v>42</v>
      </c>
      <c r="O345" s="92"/>
      <c r="P345" s="238">
        <f>O345*H345</f>
        <v>0</v>
      </c>
      <c r="Q345" s="238">
        <v>0.20893000000000001</v>
      </c>
      <c r="R345" s="238">
        <f>Q345*H345</f>
        <v>4.6382459999999996</v>
      </c>
      <c r="S345" s="238">
        <v>0</v>
      </c>
      <c r="T345" s="23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153</v>
      </c>
      <c r="AT345" s="240" t="s">
        <v>149</v>
      </c>
      <c r="AU345" s="240" t="s">
        <v>86</v>
      </c>
      <c r="AY345" s="18" t="s">
        <v>147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84</v>
      </c>
      <c r="BK345" s="241">
        <f>ROUND(I345*H345,2)</f>
        <v>0</v>
      </c>
      <c r="BL345" s="18" t="s">
        <v>153</v>
      </c>
      <c r="BM345" s="240" t="s">
        <v>718</v>
      </c>
    </row>
    <row r="346" s="13" customFormat="1">
      <c r="A346" s="13"/>
      <c r="B346" s="242"/>
      <c r="C346" s="243"/>
      <c r="D346" s="244" t="s">
        <v>155</v>
      </c>
      <c r="E346" s="245" t="s">
        <v>1</v>
      </c>
      <c r="F346" s="246" t="s">
        <v>719</v>
      </c>
      <c r="G346" s="243"/>
      <c r="H346" s="245" t="s">
        <v>1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2" t="s">
        <v>155</v>
      </c>
      <c r="AU346" s="252" t="s">
        <v>86</v>
      </c>
      <c r="AV346" s="13" t="s">
        <v>84</v>
      </c>
      <c r="AW346" s="13" t="s">
        <v>34</v>
      </c>
      <c r="AX346" s="13" t="s">
        <v>77</v>
      </c>
      <c r="AY346" s="252" t="s">
        <v>147</v>
      </c>
    </row>
    <row r="347" s="14" customFormat="1">
      <c r="A347" s="14"/>
      <c r="B347" s="253"/>
      <c r="C347" s="254"/>
      <c r="D347" s="244" t="s">
        <v>155</v>
      </c>
      <c r="E347" s="255" t="s">
        <v>1</v>
      </c>
      <c r="F347" s="256" t="s">
        <v>512</v>
      </c>
      <c r="G347" s="254"/>
      <c r="H347" s="257">
        <v>22.199999999999999</v>
      </c>
      <c r="I347" s="258"/>
      <c r="J347" s="254"/>
      <c r="K347" s="254"/>
      <c r="L347" s="259"/>
      <c r="M347" s="260"/>
      <c r="N347" s="261"/>
      <c r="O347" s="261"/>
      <c r="P347" s="261"/>
      <c r="Q347" s="261"/>
      <c r="R347" s="261"/>
      <c r="S347" s="261"/>
      <c r="T347" s="26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3" t="s">
        <v>155</v>
      </c>
      <c r="AU347" s="263" t="s">
        <v>86</v>
      </c>
      <c r="AV347" s="14" t="s">
        <v>86</v>
      </c>
      <c r="AW347" s="14" t="s">
        <v>34</v>
      </c>
      <c r="AX347" s="14" t="s">
        <v>77</v>
      </c>
      <c r="AY347" s="263" t="s">
        <v>147</v>
      </c>
    </row>
    <row r="348" s="15" customFormat="1">
      <c r="A348" s="15"/>
      <c r="B348" s="264"/>
      <c r="C348" s="265"/>
      <c r="D348" s="244" t="s">
        <v>155</v>
      </c>
      <c r="E348" s="266" t="s">
        <v>1</v>
      </c>
      <c r="F348" s="267" t="s">
        <v>158</v>
      </c>
      <c r="G348" s="265"/>
      <c r="H348" s="268">
        <v>22.199999999999999</v>
      </c>
      <c r="I348" s="269"/>
      <c r="J348" s="265"/>
      <c r="K348" s="265"/>
      <c r="L348" s="270"/>
      <c r="M348" s="271"/>
      <c r="N348" s="272"/>
      <c r="O348" s="272"/>
      <c r="P348" s="272"/>
      <c r="Q348" s="272"/>
      <c r="R348" s="272"/>
      <c r="S348" s="272"/>
      <c r="T348" s="27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4" t="s">
        <v>155</v>
      </c>
      <c r="AU348" s="274" t="s">
        <v>86</v>
      </c>
      <c r="AV348" s="15" t="s">
        <v>153</v>
      </c>
      <c r="AW348" s="15" t="s">
        <v>34</v>
      </c>
      <c r="AX348" s="15" t="s">
        <v>84</v>
      </c>
      <c r="AY348" s="274" t="s">
        <v>147</v>
      </c>
    </row>
    <row r="349" s="2" customFormat="1" ht="16.5" customHeight="1">
      <c r="A349" s="39"/>
      <c r="B349" s="40"/>
      <c r="C349" s="228" t="s">
        <v>376</v>
      </c>
      <c r="D349" s="228" t="s">
        <v>149</v>
      </c>
      <c r="E349" s="229" t="s">
        <v>720</v>
      </c>
      <c r="F349" s="230" t="s">
        <v>721</v>
      </c>
      <c r="G349" s="231" t="s">
        <v>320</v>
      </c>
      <c r="H349" s="232">
        <v>63.200000000000003</v>
      </c>
      <c r="I349" s="233"/>
      <c r="J349" s="234">
        <f>ROUND(I349*H349,2)</f>
        <v>0</v>
      </c>
      <c r="K349" s="235"/>
      <c r="L349" s="45"/>
      <c r="M349" s="236" t="s">
        <v>1</v>
      </c>
      <c r="N349" s="237" t="s">
        <v>42</v>
      </c>
      <c r="O349" s="92"/>
      <c r="P349" s="238">
        <f>O349*H349</f>
        <v>0</v>
      </c>
      <c r="Q349" s="238">
        <v>0</v>
      </c>
      <c r="R349" s="238">
        <f>Q349*H349</f>
        <v>0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153</v>
      </c>
      <c r="AT349" s="240" t="s">
        <v>149</v>
      </c>
      <c r="AU349" s="240" t="s">
        <v>86</v>
      </c>
      <c r="AY349" s="18" t="s">
        <v>147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84</v>
      </c>
      <c r="BK349" s="241">
        <f>ROUND(I349*H349,2)</f>
        <v>0</v>
      </c>
      <c r="BL349" s="18" t="s">
        <v>153</v>
      </c>
      <c r="BM349" s="240" t="s">
        <v>722</v>
      </c>
    </row>
    <row r="350" s="14" customFormat="1">
      <c r="A350" s="14"/>
      <c r="B350" s="253"/>
      <c r="C350" s="254"/>
      <c r="D350" s="244" t="s">
        <v>155</v>
      </c>
      <c r="E350" s="255" t="s">
        <v>1</v>
      </c>
      <c r="F350" s="256" t="s">
        <v>723</v>
      </c>
      <c r="G350" s="254"/>
      <c r="H350" s="257">
        <v>63.200000000000003</v>
      </c>
      <c r="I350" s="258"/>
      <c r="J350" s="254"/>
      <c r="K350" s="254"/>
      <c r="L350" s="259"/>
      <c r="M350" s="260"/>
      <c r="N350" s="261"/>
      <c r="O350" s="261"/>
      <c r="P350" s="261"/>
      <c r="Q350" s="261"/>
      <c r="R350" s="261"/>
      <c r="S350" s="261"/>
      <c r="T350" s="26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3" t="s">
        <v>155</v>
      </c>
      <c r="AU350" s="263" t="s">
        <v>86</v>
      </c>
      <c r="AV350" s="14" t="s">
        <v>86</v>
      </c>
      <c r="AW350" s="14" t="s">
        <v>34</v>
      </c>
      <c r="AX350" s="14" t="s">
        <v>77</v>
      </c>
      <c r="AY350" s="263" t="s">
        <v>147</v>
      </c>
    </row>
    <row r="351" s="15" customFormat="1">
      <c r="A351" s="15"/>
      <c r="B351" s="264"/>
      <c r="C351" s="265"/>
      <c r="D351" s="244" t="s">
        <v>155</v>
      </c>
      <c r="E351" s="266" t="s">
        <v>1</v>
      </c>
      <c r="F351" s="267" t="s">
        <v>158</v>
      </c>
      <c r="G351" s="265"/>
      <c r="H351" s="268">
        <v>63.200000000000003</v>
      </c>
      <c r="I351" s="269"/>
      <c r="J351" s="265"/>
      <c r="K351" s="265"/>
      <c r="L351" s="270"/>
      <c r="M351" s="271"/>
      <c r="N351" s="272"/>
      <c r="O351" s="272"/>
      <c r="P351" s="272"/>
      <c r="Q351" s="272"/>
      <c r="R351" s="272"/>
      <c r="S351" s="272"/>
      <c r="T351" s="27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4" t="s">
        <v>155</v>
      </c>
      <c r="AU351" s="274" t="s">
        <v>86</v>
      </c>
      <c r="AV351" s="15" t="s">
        <v>153</v>
      </c>
      <c r="AW351" s="15" t="s">
        <v>34</v>
      </c>
      <c r="AX351" s="15" t="s">
        <v>84</v>
      </c>
      <c r="AY351" s="274" t="s">
        <v>147</v>
      </c>
    </row>
    <row r="352" s="12" customFormat="1" ht="22.8" customHeight="1">
      <c r="A352" s="12"/>
      <c r="B352" s="212"/>
      <c r="C352" s="213"/>
      <c r="D352" s="214" t="s">
        <v>76</v>
      </c>
      <c r="E352" s="226" t="s">
        <v>197</v>
      </c>
      <c r="F352" s="226" t="s">
        <v>202</v>
      </c>
      <c r="G352" s="213"/>
      <c r="H352" s="213"/>
      <c r="I352" s="216"/>
      <c r="J352" s="227">
        <f>BK352</f>
        <v>0</v>
      </c>
      <c r="K352" s="213"/>
      <c r="L352" s="218"/>
      <c r="M352" s="219"/>
      <c r="N352" s="220"/>
      <c r="O352" s="220"/>
      <c r="P352" s="221">
        <f>SUM(P353:P394)</f>
        <v>0</v>
      </c>
      <c r="Q352" s="220"/>
      <c r="R352" s="221">
        <f>SUM(R353:R394)</f>
        <v>0.020603219999999998</v>
      </c>
      <c r="S352" s="220"/>
      <c r="T352" s="222">
        <f>SUM(T353:T394)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3" t="s">
        <v>84</v>
      </c>
      <c r="AT352" s="224" t="s">
        <v>76</v>
      </c>
      <c r="AU352" s="224" t="s">
        <v>84</v>
      </c>
      <c r="AY352" s="223" t="s">
        <v>147</v>
      </c>
      <c r="BK352" s="225">
        <f>SUM(BK353:BK394)</f>
        <v>0</v>
      </c>
    </row>
    <row r="353" s="2" customFormat="1" ht="24.15" customHeight="1">
      <c r="A353" s="39"/>
      <c r="B353" s="40"/>
      <c r="C353" s="228" t="s">
        <v>382</v>
      </c>
      <c r="D353" s="228" t="s">
        <v>149</v>
      </c>
      <c r="E353" s="229" t="s">
        <v>724</v>
      </c>
      <c r="F353" s="230" t="s">
        <v>725</v>
      </c>
      <c r="G353" s="231" t="s">
        <v>152</v>
      </c>
      <c r="H353" s="232">
        <v>370</v>
      </c>
      <c r="I353" s="233"/>
      <c r="J353" s="234">
        <f>ROUND(I353*H353,2)</f>
        <v>0</v>
      </c>
      <c r="K353" s="235"/>
      <c r="L353" s="45"/>
      <c r="M353" s="236" t="s">
        <v>1</v>
      </c>
      <c r="N353" s="237" t="s">
        <v>42</v>
      </c>
      <c r="O353" s="92"/>
      <c r="P353" s="238">
        <f>O353*H353</f>
        <v>0</v>
      </c>
      <c r="Q353" s="238">
        <v>0</v>
      </c>
      <c r="R353" s="238">
        <f>Q353*H353</f>
        <v>0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153</v>
      </c>
      <c r="AT353" s="240" t="s">
        <v>149</v>
      </c>
      <c r="AU353" s="240" t="s">
        <v>86</v>
      </c>
      <c r="AY353" s="18" t="s">
        <v>147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84</v>
      </c>
      <c r="BK353" s="241">
        <f>ROUND(I353*H353,2)</f>
        <v>0</v>
      </c>
      <c r="BL353" s="18" t="s">
        <v>153</v>
      </c>
      <c r="BM353" s="240" t="s">
        <v>726</v>
      </c>
    </row>
    <row r="354" s="14" customFormat="1">
      <c r="A354" s="14"/>
      <c r="B354" s="253"/>
      <c r="C354" s="254"/>
      <c r="D354" s="244" t="s">
        <v>155</v>
      </c>
      <c r="E354" s="255" t="s">
        <v>1</v>
      </c>
      <c r="F354" s="256" t="s">
        <v>727</v>
      </c>
      <c r="G354" s="254"/>
      <c r="H354" s="257">
        <v>370</v>
      </c>
      <c r="I354" s="258"/>
      <c r="J354" s="254"/>
      <c r="K354" s="254"/>
      <c r="L354" s="259"/>
      <c r="M354" s="260"/>
      <c r="N354" s="261"/>
      <c r="O354" s="261"/>
      <c r="P354" s="261"/>
      <c r="Q354" s="261"/>
      <c r="R354" s="261"/>
      <c r="S354" s="261"/>
      <c r="T354" s="26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3" t="s">
        <v>155</v>
      </c>
      <c r="AU354" s="263" t="s">
        <v>86</v>
      </c>
      <c r="AV354" s="14" t="s">
        <v>86</v>
      </c>
      <c r="AW354" s="14" t="s">
        <v>34</v>
      </c>
      <c r="AX354" s="14" t="s">
        <v>77</v>
      </c>
      <c r="AY354" s="263" t="s">
        <v>147</v>
      </c>
    </row>
    <row r="355" s="15" customFormat="1">
      <c r="A355" s="15"/>
      <c r="B355" s="264"/>
      <c r="C355" s="265"/>
      <c r="D355" s="244" t="s">
        <v>155</v>
      </c>
      <c r="E355" s="266" t="s">
        <v>1</v>
      </c>
      <c r="F355" s="267" t="s">
        <v>158</v>
      </c>
      <c r="G355" s="265"/>
      <c r="H355" s="268">
        <v>370</v>
      </c>
      <c r="I355" s="269"/>
      <c r="J355" s="265"/>
      <c r="K355" s="265"/>
      <c r="L355" s="270"/>
      <c r="M355" s="271"/>
      <c r="N355" s="272"/>
      <c r="O355" s="272"/>
      <c r="P355" s="272"/>
      <c r="Q355" s="272"/>
      <c r="R355" s="272"/>
      <c r="S355" s="272"/>
      <c r="T355" s="27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4" t="s">
        <v>155</v>
      </c>
      <c r="AU355" s="274" t="s">
        <v>86</v>
      </c>
      <c r="AV355" s="15" t="s">
        <v>153</v>
      </c>
      <c r="AW355" s="15" t="s">
        <v>34</v>
      </c>
      <c r="AX355" s="15" t="s">
        <v>84</v>
      </c>
      <c r="AY355" s="274" t="s">
        <v>147</v>
      </c>
    </row>
    <row r="356" s="2" customFormat="1" ht="24.15" customHeight="1">
      <c r="A356" s="39"/>
      <c r="B356" s="40"/>
      <c r="C356" s="228" t="s">
        <v>386</v>
      </c>
      <c r="D356" s="228" t="s">
        <v>149</v>
      </c>
      <c r="E356" s="229" t="s">
        <v>728</v>
      </c>
      <c r="F356" s="230" t="s">
        <v>729</v>
      </c>
      <c r="G356" s="231" t="s">
        <v>152</v>
      </c>
      <c r="H356" s="232">
        <v>22200</v>
      </c>
      <c r="I356" s="233"/>
      <c r="J356" s="234">
        <f>ROUND(I356*H356,2)</f>
        <v>0</v>
      </c>
      <c r="K356" s="235"/>
      <c r="L356" s="45"/>
      <c r="M356" s="236" t="s">
        <v>1</v>
      </c>
      <c r="N356" s="237" t="s">
        <v>42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153</v>
      </c>
      <c r="AT356" s="240" t="s">
        <v>149</v>
      </c>
      <c r="AU356" s="240" t="s">
        <v>86</v>
      </c>
      <c r="AY356" s="18" t="s">
        <v>147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84</v>
      </c>
      <c r="BK356" s="241">
        <f>ROUND(I356*H356,2)</f>
        <v>0</v>
      </c>
      <c r="BL356" s="18" t="s">
        <v>153</v>
      </c>
      <c r="BM356" s="240" t="s">
        <v>730</v>
      </c>
    </row>
    <row r="357" s="14" customFormat="1">
      <c r="A357" s="14"/>
      <c r="B357" s="253"/>
      <c r="C357" s="254"/>
      <c r="D357" s="244" t="s">
        <v>155</v>
      </c>
      <c r="E357" s="255" t="s">
        <v>1</v>
      </c>
      <c r="F357" s="256" t="s">
        <v>731</v>
      </c>
      <c r="G357" s="254"/>
      <c r="H357" s="257">
        <v>22200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155</v>
      </c>
      <c r="AU357" s="263" t="s">
        <v>86</v>
      </c>
      <c r="AV357" s="14" t="s">
        <v>86</v>
      </c>
      <c r="AW357" s="14" t="s">
        <v>34</v>
      </c>
      <c r="AX357" s="14" t="s">
        <v>77</v>
      </c>
      <c r="AY357" s="263" t="s">
        <v>147</v>
      </c>
    </row>
    <row r="358" s="15" customFormat="1">
      <c r="A358" s="15"/>
      <c r="B358" s="264"/>
      <c r="C358" s="265"/>
      <c r="D358" s="244" t="s">
        <v>155</v>
      </c>
      <c r="E358" s="266" t="s">
        <v>1</v>
      </c>
      <c r="F358" s="267" t="s">
        <v>158</v>
      </c>
      <c r="G358" s="265"/>
      <c r="H358" s="268">
        <v>22200</v>
      </c>
      <c r="I358" s="269"/>
      <c r="J358" s="265"/>
      <c r="K358" s="265"/>
      <c r="L358" s="270"/>
      <c r="M358" s="271"/>
      <c r="N358" s="272"/>
      <c r="O358" s="272"/>
      <c r="P358" s="272"/>
      <c r="Q358" s="272"/>
      <c r="R358" s="272"/>
      <c r="S358" s="272"/>
      <c r="T358" s="27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4" t="s">
        <v>155</v>
      </c>
      <c r="AU358" s="274" t="s">
        <v>86</v>
      </c>
      <c r="AV358" s="15" t="s">
        <v>153</v>
      </c>
      <c r="AW358" s="15" t="s">
        <v>34</v>
      </c>
      <c r="AX358" s="15" t="s">
        <v>84</v>
      </c>
      <c r="AY358" s="274" t="s">
        <v>147</v>
      </c>
    </row>
    <row r="359" s="2" customFormat="1" ht="24.15" customHeight="1">
      <c r="A359" s="39"/>
      <c r="B359" s="40"/>
      <c r="C359" s="228" t="s">
        <v>394</v>
      </c>
      <c r="D359" s="228" t="s">
        <v>149</v>
      </c>
      <c r="E359" s="229" t="s">
        <v>732</v>
      </c>
      <c r="F359" s="230" t="s">
        <v>733</v>
      </c>
      <c r="G359" s="231" t="s">
        <v>152</v>
      </c>
      <c r="H359" s="232">
        <v>370</v>
      </c>
      <c r="I359" s="233"/>
      <c r="J359" s="234">
        <f>ROUND(I359*H359,2)</f>
        <v>0</v>
      </c>
      <c r="K359" s="235"/>
      <c r="L359" s="45"/>
      <c r="M359" s="236" t="s">
        <v>1</v>
      </c>
      <c r="N359" s="237" t="s">
        <v>42</v>
      </c>
      <c r="O359" s="92"/>
      <c r="P359" s="238">
        <f>O359*H359</f>
        <v>0</v>
      </c>
      <c r="Q359" s="238">
        <v>0</v>
      </c>
      <c r="R359" s="238">
        <f>Q359*H359</f>
        <v>0</v>
      </c>
      <c r="S359" s="238">
        <v>0</v>
      </c>
      <c r="T359" s="23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0" t="s">
        <v>153</v>
      </c>
      <c r="AT359" s="240" t="s">
        <v>149</v>
      </c>
      <c r="AU359" s="240" t="s">
        <v>86</v>
      </c>
      <c r="AY359" s="18" t="s">
        <v>147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8" t="s">
        <v>84</v>
      </c>
      <c r="BK359" s="241">
        <f>ROUND(I359*H359,2)</f>
        <v>0</v>
      </c>
      <c r="BL359" s="18" t="s">
        <v>153</v>
      </c>
      <c r="BM359" s="240" t="s">
        <v>734</v>
      </c>
    </row>
    <row r="360" s="14" customFormat="1">
      <c r="A360" s="14"/>
      <c r="B360" s="253"/>
      <c r="C360" s="254"/>
      <c r="D360" s="244" t="s">
        <v>155</v>
      </c>
      <c r="E360" s="255" t="s">
        <v>1</v>
      </c>
      <c r="F360" s="256" t="s">
        <v>727</v>
      </c>
      <c r="G360" s="254"/>
      <c r="H360" s="257">
        <v>370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3" t="s">
        <v>155</v>
      </c>
      <c r="AU360" s="263" t="s">
        <v>86</v>
      </c>
      <c r="AV360" s="14" t="s">
        <v>86</v>
      </c>
      <c r="AW360" s="14" t="s">
        <v>34</v>
      </c>
      <c r="AX360" s="14" t="s">
        <v>77</v>
      </c>
      <c r="AY360" s="263" t="s">
        <v>147</v>
      </c>
    </row>
    <row r="361" s="15" customFormat="1">
      <c r="A361" s="15"/>
      <c r="B361" s="264"/>
      <c r="C361" s="265"/>
      <c r="D361" s="244" t="s">
        <v>155</v>
      </c>
      <c r="E361" s="266" t="s">
        <v>1</v>
      </c>
      <c r="F361" s="267" t="s">
        <v>158</v>
      </c>
      <c r="G361" s="265"/>
      <c r="H361" s="268">
        <v>370</v>
      </c>
      <c r="I361" s="269"/>
      <c r="J361" s="265"/>
      <c r="K361" s="265"/>
      <c r="L361" s="270"/>
      <c r="M361" s="271"/>
      <c r="N361" s="272"/>
      <c r="O361" s="272"/>
      <c r="P361" s="272"/>
      <c r="Q361" s="272"/>
      <c r="R361" s="272"/>
      <c r="S361" s="272"/>
      <c r="T361" s="27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4" t="s">
        <v>155</v>
      </c>
      <c r="AU361" s="274" t="s">
        <v>86</v>
      </c>
      <c r="AV361" s="15" t="s">
        <v>153</v>
      </c>
      <c r="AW361" s="15" t="s">
        <v>34</v>
      </c>
      <c r="AX361" s="15" t="s">
        <v>84</v>
      </c>
      <c r="AY361" s="274" t="s">
        <v>147</v>
      </c>
    </row>
    <row r="362" s="2" customFormat="1" ht="16.5" customHeight="1">
      <c r="A362" s="39"/>
      <c r="B362" s="40"/>
      <c r="C362" s="228" t="s">
        <v>402</v>
      </c>
      <c r="D362" s="228" t="s">
        <v>149</v>
      </c>
      <c r="E362" s="229" t="s">
        <v>735</v>
      </c>
      <c r="F362" s="230" t="s">
        <v>736</v>
      </c>
      <c r="G362" s="231" t="s">
        <v>152</v>
      </c>
      <c r="H362" s="232">
        <v>370</v>
      </c>
      <c r="I362" s="233"/>
      <c r="J362" s="234">
        <f>ROUND(I362*H362,2)</f>
        <v>0</v>
      </c>
      <c r="K362" s="235"/>
      <c r="L362" s="45"/>
      <c r="M362" s="236" t="s">
        <v>1</v>
      </c>
      <c r="N362" s="237" t="s">
        <v>42</v>
      </c>
      <c r="O362" s="92"/>
      <c r="P362" s="238">
        <f>O362*H362</f>
        <v>0</v>
      </c>
      <c r="Q362" s="238">
        <v>0</v>
      </c>
      <c r="R362" s="238">
        <f>Q362*H362</f>
        <v>0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153</v>
      </c>
      <c r="AT362" s="240" t="s">
        <v>149</v>
      </c>
      <c r="AU362" s="240" t="s">
        <v>86</v>
      </c>
      <c r="AY362" s="18" t="s">
        <v>147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84</v>
      </c>
      <c r="BK362" s="241">
        <f>ROUND(I362*H362,2)</f>
        <v>0</v>
      </c>
      <c r="BL362" s="18" t="s">
        <v>153</v>
      </c>
      <c r="BM362" s="240" t="s">
        <v>737</v>
      </c>
    </row>
    <row r="363" s="14" customFormat="1">
      <c r="A363" s="14"/>
      <c r="B363" s="253"/>
      <c r="C363" s="254"/>
      <c r="D363" s="244" t="s">
        <v>155</v>
      </c>
      <c r="E363" s="255" t="s">
        <v>1</v>
      </c>
      <c r="F363" s="256" t="s">
        <v>727</v>
      </c>
      <c r="G363" s="254"/>
      <c r="H363" s="257">
        <v>370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3" t="s">
        <v>155</v>
      </c>
      <c r="AU363" s="263" t="s">
        <v>86</v>
      </c>
      <c r="AV363" s="14" t="s">
        <v>86</v>
      </c>
      <c r="AW363" s="14" t="s">
        <v>34</v>
      </c>
      <c r="AX363" s="14" t="s">
        <v>77</v>
      </c>
      <c r="AY363" s="263" t="s">
        <v>147</v>
      </c>
    </row>
    <row r="364" s="15" customFormat="1">
      <c r="A364" s="15"/>
      <c r="B364" s="264"/>
      <c r="C364" s="265"/>
      <c r="D364" s="244" t="s">
        <v>155</v>
      </c>
      <c r="E364" s="266" t="s">
        <v>1</v>
      </c>
      <c r="F364" s="267" t="s">
        <v>158</v>
      </c>
      <c r="G364" s="265"/>
      <c r="H364" s="268">
        <v>370</v>
      </c>
      <c r="I364" s="269"/>
      <c r="J364" s="265"/>
      <c r="K364" s="265"/>
      <c r="L364" s="270"/>
      <c r="M364" s="271"/>
      <c r="N364" s="272"/>
      <c r="O364" s="272"/>
      <c r="P364" s="272"/>
      <c r="Q364" s="272"/>
      <c r="R364" s="272"/>
      <c r="S364" s="272"/>
      <c r="T364" s="27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4" t="s">
        <v>155</v>
      </c>
      <c r="AU364" s="274" t="s">
        <v>86</v>
      </c>
      <c r="AV364" s="15" t="s">
        <v>153</v>
      </c>
      <c r="AW364" s="15" t="s">
        <v>34</v>
      </c>
      <c r="AX364" s="15" t="s">
        <v>84</v>
      </c>
      <c r="AY364" s="274" t="s">
        <v>147</v>
      </c>
    </row>
    <row r="365" s="2" customFormat="1" ht="21.75" customHeight="1">
      <c r="A365" s="39"/>
      <c r="B365" s="40"/>
      <c r="C365" s="228" t="s">
        <v>409</v>
      </c>
      <c r="D365" s="228" t="s">
        <v>149</v>
      </c>
      <c r="E365" s="229" t="s">
        <v>738</v>
      </c>
      <c r="F365" s="230" t="s">
        <v>739</v>
      </c>
      <c r="G365" s="231" t="s">
        <v>152</v>
      </c>
      <c r="H365" s="232">
        <v>22200</v>
      </c>
      <c r="I365" s="233"/>
      <c r="J365" s="234">
        <f>ROUND(I365*H365,2)</f>
        <v>0</v>
      </c>
      <c r="K365" s="235"/>
      <c r="L365" s="45"/>
      <c r="M365" s="236" t="s">
        <v>1</v>
      </c>
      <c r="N365" s="237" t="s">
        <v>42</v>
      </c>
      <c r="O365" s="92"/>
      <c r="P365" s="238">
        <f>O365*H365</f>
        <v>0</v>
      </c>
      <c r="Q365" s="238">
        <v>0</v>
      </c>
      <c r="R365" s="238">
        <f>Q365*H365</f>
        <v>0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153</v>
      </c>
      <c r="AT365" s="240" t="s">
        <v>149</v>
      </c>
      <c r="AU365" s="240" t="s">
        <v>86</v>
      </c>
      <c r="AY365" s="18" t="s">
        <v>147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84</v>
      </c>
      <c r="BK365" s="241">
        <f>ROUND(I365*H365,2)</f>
        <v>0</v>
      </c>
      <c r="BL365" s="18" t="s">
        <v>153</v>
      </c>
      <c r="BM365" s="240" t="s">
        <v>740</v>
      </c>
    </row>
    <row r="366" s="14" customFormat="1">
      <c r="A366" s="14"/>
      <c r="B366" s="253"/>
      <c r="C366" s="254"/>
      <c r="D366" s="244" t="s">
        <v>155</v>
      </c>
      <c r="E366" s="255" t="s">
        <v>1</v>
      </c>
      <c r="F366" s="256" t="s">
        <v>731</v>
      </c>
      <c r="G366" s="254"/>
      <c r="H366" s="257">
        <v>22200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3" t="s">
        <v>155</v>
      </c>
      <c r="AU366" s="263" t="s">
        <v>86</v>
      </c>
      <c r="AV366" s="14" t="s">
        <v>86</v>
      </c>
      <c r="AW366" s="14" t="s">
        <v>34</v>
      </c>
      <c r="AX366" s="14" t="s">
        <v>77</v>
      </c>
      <c r="AY366" s="263" t="s">
        <v>147</v>
      </c>
    </row>
    <row r="367" s="15" customFormat="1">
      <c r="A367" s="15"/>
      <c r="B367" s="264"/>
      <c r="C367" s="265"/>
      <c r="D367" s="244" t="s">
        <v>155</v>
      </c>
      <c r="E367" s="266" t="s">
        <v>1</v>
      </c>
      <c r="F367" s="267" t="s">
        <v>158</v>
      </c>
      <c r="G367" s="265"/>
      <c r="H367" s="268">
        <v>22200</v>
      </c>
      <c r="I367" s="269"/>
      <c r="J367" s="265"/>
      <c r="K367" s="265"/>
      <c r="L367" s="270"/>
      <c r="M367" s="271"/>
      <c r="N367" s="272"/>
      <c r="O367" s="272"/>
      <c r="P367" s="272"/>
      <c r="Q367" s="272"/>
      <c r="R367" s="272"/>
      <c r="S367" s="272"/>
      <c r="T367" s="27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4" t="s">
        <v>155</v>
      </c>
      <c r="AU367" s="274" t="s">
        <v>86</v>
      </c>
      <c r="AV367" s="15" t="s">
        <v>153</v>
      </c>
      <c r="AW367" s="15" t="s">
        <v>34</v>
      </c>
      <c r="AX367" s="15" t="s">
        <v>84</v>
      </c>
      <c r="AY367" s="274" t="s">
        <v>147</v>
      </c>
    </row>
    <row r="368" s="2" customFormat="1" ht="16.5" customHeight="1">
      <c r="A368" s="39"/>
      <c r="B368" s="40"/>
      <c r="C368" s="228" t="s">
        <v>424</v>
      </c>
      <c r="D368" s="228" t="s">
        <v>149</v>
      </c>
      <c r="E368" s="229" t="s">
        <v>741</v>
      </c>
      <c r="F368" s="230" t="s">
        <v>742</v>
      </c>
      <c r="G368" s="231" t="s">
        <v>152</v>
      </c>
      <c r="H368" s="232">
        <v>370</v>
      </c>
      <c r="I368" s="233"/>
      <c r="J368" s="234">
        <f>ROUND(I368*H368,2)</f>
        <v>0</v>
      </c>
      <c r="K368" s="235"/>
      <c r="L368" s="45"/>
      <c r="M368" s="236" t="s">
        <v>1</v>
      </c>
      <c r="N368" s="237" t="s">
        <v>42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153</v>
      </c>
      <c r="AT368" s="240" t="s">
        <v>149</v>
      </c>
      <c r="AU368" s="240" t="s">
        <v>86</v>
      </c>
      <c r="AY368" s="18" t="s">
        <v>147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84</v>
      </c>
      <c r="BK368" s="241">
        <f>ROUND(I368*H368,2)</f>
        <v>0</v>
      </c>
      <c r="BL368" s="18" t="s">
        <v>153</v>
      </c>
      <c r="BM368" s="240" t="s">
        <v>743</v>
      </c>
    </row>
    <row r="369" s="14" customFormat="1">
      <c r="A369" s="14"/>
      <c r="B369" s="253"/>
      <c r="C369" s="254"/>
      <c r="D369" s="244" t="s">
        <v>155</v>
      </c>
      <c r="E369" s="255" t="s">
        <v>1</v>
      </c>
      <c r="F369" s="256" t="s">
        <v>727</v>
      </c>
      <c r="G369" s="254"/>
      <c r="H369" s="257">
        <v>370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3" t="s">
        <v>155</v>
      </c>
      <c r="AU369" s="263" t="s">
        <v>86</v>
      </c>
      <c r="AV369" s="14" t="s">
        <v>86</v>
      </c>
      <c r="AW369" s="14" t="s">
        <v>34</v>
      </c>
      <c r="AX369" s="14" t="s">
        <v>77</v>
      </c>
      <c r="AY369" s="263" t="s">
        <v>147</v>
      </c>
    </row>
    <row r="370" s="15" customFormat="1">
      <c r="A370" s="15"/>
      <c r="B370" s="264"/>
      <c r="C370" s="265"/>
      <c r="D370" s="244" t="s">
        <v>155</v>
      </c>
      <c r="E370" s="266" t="s">
        <v>1</v>
      </c>
      <c r="F370" s="267" t="s">
        <v>158</v>
      </c>
      <c r="G370" s="265"/>
      <c r="H370" s="268">
        <v>370</v>
      </c>
      <c r="I370" s="269"/>
      <c r="J370" s="265"/>
      <c r="K370" s="265"/>
      <c r="L370" s="270"/>
      <c r="M370" s="271"/>
      <c r="N370" s="272"/>
      <c r="O370" s="272"/>
      <c r="P370" s="272"/>
      <c r="Q370" s="272"/>
      <c r="R370" s="272"/>
      <c r="S370" s="272"/>
      <c r="T370" s="27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4" t="s">
        <v>155</v>
      </c>
      <c r="AU370" s="274" t="s">
        <v>86</v>
      </c>
      <c r="AV370" s="15" t="s">
        <v>153</v>
      </c>
      <c r="AW370" s="15" t="s">
        <v>34</v>
      </c>
      <c r="AX370" s="15" t="s">
        <v>84</v>
      </c>
      <c r="AY370" s="274" t="s">
        <v>147</v>
      </c>
    </row>
    <row r="371" s="2" customFormat="1" ht="16.5" customHeight="1">
      <c r="A371" s="39"/>
      <c r="B371" s="40"/>
      <c r="C371" s="228" t="s">
        <v>429</v>
      </c>
      <c r="D371" s="228" t="s">
        <v>149</v>
      </c>
      <c r="E371" s="229" t="s">
        <v>204</v>
      </c>
      <c r="F371" s="230" t="s">
        <v>205</v>
      </c>
      <c r="G371" s="231" t="s">
        <v>206</v>
      </c>
      <c r="H371" s="232">
        <v>4</v>
      </c>
      <c r="I371" s="233"/>
      <c r="J371" s="234">
        <f>ROUND(I371*H371,2)</f>
        <v>0</v>
      </c>
      <c r="K371" s="235"/>
      <c r="L371" s="45"/>
      <c r="M371" s="236" t="s">
        <v>1</v>
      </c>
      <c r="N371" s="237" t="s">
        <v>42</v>
      </c>
      <c r="O371" s="92"/>
      <c r="P371" s="238">
        <f>O371*H371</f>
        <v>0</v>
      </c>
      <c r="Q371" s="238">
        <v>0</v>
      </c>
      <c r="R371" s="238">
        <f>Q371*H371</f>
        <v>0</v>
      </c>
      <c r="S371" s="238">
        <v>0</v>
      </c>
      <c r="T371" s="23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0" t="s">
        <v>153</v>
      </c>
      <c r="AT371" s="240" t="s">
        <v>149</v>
      </c>
      <c r="AU371" s="240" t="s">
        <v>86</v>
      </c>
      <c r="AY371" s="18" t="s">
        <v>147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8" t="s">
        <v>84</v>
      </c>
      <c r="BK371" s="241">
        <f>ROUND(I371*H371,2)</f>
        <v>0</v>
      </c>
      <c r="BL371" s="18" t="s">
        <v>153</v>
      </c>
      <c r="BM371" s="240" t="s">
        <v>744</v>
      </c>
    </row>
    <row r="372" s="14" customFormat="1">
      <c r="A372" s="14"/>
      <c r="B372" s="253"/>
      <c r="C372" s="254"/>
      <c r="D372" s="244" t="s">
        <v>155</v>
      </c>
      <c r="E372" s="255" t="s">
        <v>1</v>
      </c>
      <c r="F372" s="256" t="s">
        <v>153</v>
      </c>
      <c r="G372" s="254"/>
      <c r="H372" s="257">
        <v>4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155</v>
      </c>
      <c r="AU372" s="263" t="s">
        <v>86</v>
      </c>
      <c r="AV372" s="14" t="s">
        <v>86</v>
      </c>
      <c r="AW372" s="14" t="s">
        <v>34</v>
      </c>
      <c r="AX372" s="14" t="s">
        <v>77</v>
      </c>
      <c r="AY372" s="263" t="s">
        <v>147</v>
      </c>
    </row>
    <row r="373" s="15" customFormat="1">
      <c r="A373" s="15"/>
      <c r="B373" s="264"/>
      <c r="C373" s="265"/>
      <c r="D373" s="244" t="s">
        <v>155</v>
      </c>
      <c r="E373" s="266" t="s">
        <v>1</v>
      </c>
      <c r="F373" s="267" t="s">
        <v>158</v>
      </c>
      <c r="G373" s="265"/>
      <c r="H373" s="268">
        <v>4</v>
      </c>
      <c r="I373" s="269"/>
      <c r="J373" s="265"/>
      <c r="K373" s="265"/>
      <c r="L373" s="270"/>
      <c r="M373" s="271"/>
      <c r="N373" s="272"/>
      <c r="O373" s="272"/>
      <c r="P373" s="272"/>
      <c r="Q373" s="272"/>
      <c r="R373" s="272"/>
      <c r="S373" s="272"/>
      <c r="T373" s="27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4" t="s">
        <v>155</v>
      </c>
      <c r="AU373" s="274" t="s">
        <v>86</v>
      </c>
      <c r="AV373" s="15" t="s">
        <v>153</v>
      </c>
      <c r="AW373" s="15" t="s">
        <v>34</v>
      </c>
      <c r="AX373" s="15" t="s">
        <v>84</v>
      </c>
      <c r="AY373" s="274" t="s">
        <v>147</v>
      </c>
    </row>
    <row r="374" s="2" customFormat="1" ht="21.75" customHeight="1">
      <c r="A374" s="39"/>
      <c r="B374" s="40"/>
      <c r="C374" s="228" t="s">
        <v>443</v>
      </c>
      <c r="D374" s="228" t="s">
        <v>149</v>
      </c>
      <c r="E374" s="229" t="s">
        <v>209</v>
      </c>
      <c r="F374" s="230" t="s">
        <v>210</v>
      </c>
      <c r="G374" s="231" t="s">
        <v>206</v>
      </c>
      <c r="H374" s="232">
        <v>40</v>
      </c>
      <c r="I374" s="233"/>
      <c r="J374" s="234">
        <f>ROUND(I374*H374,2)</f>
        <v>0</v>
      </c>
      <c r="K374" s="235"/>
      <c r="L374" s="45"/>
      <c r="M374" s="236" t="s">
        <v>1</v>
      </c>
      <c r="N374" s="237" t="s">
        <v>42</v>
      </c>
      <c r="O374" s="92"/>
      <c r="P374" s="238">
        <f>O374*H374</f>
        <v>0</v>
      </c>
      <c r="Q374" s="238">
        <v>0</v>
      </c>
      <c r="R374" s="238">
        <f>Q374*H374</f>
        <v>0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153</v>
      </c>
      <c r="AT374" s="240" t="s">
        <v>149</v>
      </c>
      <c r="AU374" s="240" t="s">
        <v>86</v>
      </c>
      <c r="AY374" s="18" t="s">
        <v>147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84</v>
      </c>
      <c r="BK374" s="241">
        <f>ROUND(I374*H374,2)</f>
        <v>0</v>
      </c>
      <c r="BL374" s="18" t="s">
        <v>153</v>
      </c>
      <c r="BM374" s="240" t="s">
        <v>745</v>
      </c>
    </row>
    <row r="375" s="14" customFormat="1">
      <c r="A375" s="14"/>
      <c r="B375" s="253"/>
      <c r="C375" s="254"/>
      <c r="D375" s="244" t="s">
        <v>155</v>
      </c>
      <c r="E375" s="255" t="s">
        <v>1</v>
      </c>
      <c r="F375" s="256" t="s">
        <v>746</v>
      </c>
      <c r="G375" s="254"/>
      <c r="H375" s="257">
        <v>40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155</v>
      </c>
      <c r="AU375" s="263" t="s">
        <v>86</v>
      </c>
      <c r="AV375" s="14" t="s">
        <v>86</v>
      </c>
      <c r="AW375" s="14" t="s">
        <v>34</v>
      </c>
      <c r="AX375" s="14" t="s">
        <v>77</v>
      </c>
      <c r="AY375" s="263" t="s">
        <v>147</v>
      </c>
    </row>
    <row r="376" s="15" customFormat="1">
      <c r="A376" s="15"/>
      <c r="B376" s="264"/>
      <c r="C376" s="265"/>
      <c r="D376" s="244" t="s">
        <v>155</v>
      </c>
      <c r="E376" s="266" t="s">
        <v>1</v>
      </c>
      <c r="F376" s="267" t="s">
        <v>158</v>
      </c>
      <c r="G376" s="265"/>
      <c r="H376" s="268">
        <v>40</v>
      </c>
      <c r="I376" s="269"/>
      <c r="J376" s="265"/>
      <c r="K376" s="265"/>
      <c r="L376" s="270"/>
      <c r="M376" s="271"/>
      <c r="N376" s="272"/>
      <c r="O376" s="272"/>
      <c r="P376" s="272"/>
      <c r="Q376" s="272"/>
      <c r="R376" s="272"/>
      <c r="S376" s="272"/>
      <c r="T376" s="27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4" t="s">
        <v>155</v>
      </c>
      <c r="AU376" s="274" t="s">
        <v>86</v>
      </c>
      <c r="AV376" s="15" t="s">
        <v>153</v>
      </c>
      <c r="AW376" s="15" t="s">
        <v>34</v>
      </c>
      <c r="AX376" s="15" t="s">
        <v>84</v>
      </c>
      <c r="AY376" s="274" t="s">
        <v>147</v>
      </c>
    </row>
    <row r="377" s="2" customFormat="1" ht="16.5" customHeight="1">
      <c r="A377" s="39"/>
      <c r="B377" s="40"/>
      <c r="C377" s="228" t="s">
        <v>448</v>
      </c>
      <c r="D377" s="228" t="s">
        <v>149</v>
      </c>
      <c r="E377" s="229" t="s">
        <v>213</v>
      </c>
      <c r="F377" s="230" t="s">
        <v>214</v>
      </c>
      <c r="G377" s="231" t="s">
        <v>206</v>
      </c>
      <c r="H377" s="232">
        <v>4</v>
      </c>
      <c r="I377" s="233"/>
      <c r="J377" s="234">
        <f>ROUND(I377*H377,2)</f>
        <v>0</v>
      </c>
      <c r="K377" s="235"/>
      <c r="L377" s="45"/>
      <c r="M377" s="236" t="s">
        <v>1</v>
      </c>
      <c r="N377" s="237" t="s">
        <v>42</v>
      </c>
      <c r="O377" s="92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153</v>
      </c>
      <c r="AT377" s="240" t="s">
        <v>149</v>
      </c>
      <c r="AU377" s="240" t="s">
        <v>86</v>
      </c>
      <c r="AY377" s="18" t="s">
        <v>147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84</v>
      </c>
      <c r="BK377" s="241">
        <f>ROUND(I377*H377,2)</f>
        <v>0</v>
      </c>
      <c r="BL377" s="18" t="s">
        <v>153</v>
      </c>
      <c r="BM377" s="240" t="s">
        <v>747</v>
      </c>
    </row>
    <row r="378" s="14" customFormat="1">
      <c r="A378" s="14"/>
      <c r="B378" s="253"/>
      <c r="C378" s="254"/>
      <c r="D378" s="244" t="s">
        <v>155</v>
      </c>
      <c r="E378" s="255" t="s">
        <v>1</v>
      </c>
      <c r="F378" s="256" t="s">
        <v>153</v>
      </c>
      <c r="G378" s="254"/>
      <c r="H378" s="257">
        <v>4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3" t="s">
        <v>155</v>
      </c>
      <c r="AU378" s="263" t="s">
        <v>86</v>
      </c>
      <c r="AV378" s="14" t="s">
        <v>86</v>
      </c>
      <c r="AW378" s="14" t="s">
        <v>34</v>
      </c>
      <c r="AX378" s="14" t="s">
        <v>77</v>
      </c>
      <c r="AY378" s="263" t="s">
        <v>147</v>
      </c>
    </row>
    <row r="379" s="15" customFormat="1">
      <c r="A379" s="15"/>
      <c r="B379" s="264"/>
      <c r="C379" s="265"/>
      <c r="D379" s="244" t="s">
        <v>155</v>
      </c>
      <c r="E379" s="266" t="s">
        <v>1</v>
      </c>
      <c r="F379" s="267" t="s">
        <v>158</v>
      </c>
      <c r="G379" s="265"/>
      <c r="H379" s="268">
        <v>4</v>
      </c>
      <c r="I379" s="269"/>
      <c r="J379" s="265"/>
      <c r="K379" s="265"/>
      <c r="L379" s="270"/>
      <c r="M379" s="271"/>
      <c r="N379" s="272"/>
      <c r="O379" s="272"/>
      <c r="P379" s="272"/>
      <c r="Q379" s="272"/>
      <c r="R379" s="272"/>
      <c r="S379" s="272"/>
      <c r="T379" s="27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4" t="s">
        <v>155</v>
      </c>
      <c r="AU379" s="274" t="s">
        <v>86</v>
      </c>
      <c r="AV379" s="15" t="s">
        <v>153</v>
      </c>
      <c r="AW379" s="15" t="s">
        <v>34</v>
      </c>
      <c r="AX379" s="15" t="s">
        <v>84</v>
      </c>
      <c r="AY379" s="274" t="s">
        <v>147</v>
      </c>
    </row>
    <row r="380" s="2" customFormat="1" ht="16.5" customHeight="1">
      <c r="A380" s="39"/>
      <c r="B380" s="40"/>
      <c r="C380" s="228" t="s">
        <v>455</v>
      </c>
      <c r="D380" s="228" t="s">
        <v>149</v>
      </c>
      <c r="E380" s="229" t="s">
        <v>748</v>
      </c>
      <c r="F380" s="230" t="s">
        <v>749</v>
      </c>
      <c r="G380" s="231" t="s">
        <v>152</v>
      </c>
      <c r="H380" s="232">
        <v>55.380000000000003</v>
      </c>
      <c r="I380" s="233"/>
      <c r="J380" s="234">
        <f>ROUND(I380*H380,2)</f>
        <v>0</v>
      </c>
      <c r="K380" s="235"/>
      <c r="L380" s="45"/>
      <c r="M380" s="236" t="s">
        <v>1</v>
      </c>
      <c r="N380" s="237" t="s">
        <v>42</v>
      </c>
      <c r="O380" s="92"/>
      <c r="P380" s="238">
        <f>O380*H380</f>
        <v>0</v>
      </c>
      <c r="Q380" s="238">
        <v>0</v>
      </c>
      <c r="R380" s="238">
        <f>Q380*H380</f>
        <v>0</v>
      </c>
      <c r="S380" s="238">
        <v>0</v>
      </c>
      <c r="T380" s="23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153</v>
      </c>
      <c r="AT380" s="240" t="s">
        <v>149</v>
      </c>
      <c r="AU380" s="240" t="s">
        <v>86</v>
      </c>
      <c r="AY380" s="18" t="s">
        <v>147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84</v>
      </c>
      <c r="BK380" s="241">
        <f>ROUND(I380*H380,2)</f>
        <v>0</v>
      </c>
      <c r="BL380" s="18" t="s">
        <v>153</v>
      </c>
      <c r="BM380" s="240" t="s">
        <v>750</v>
      </c>
    </row>
    <row r="381" s="14" customFormat="1">
      <c r="A381" s="14"/>
      <c r="B381" s="253"/>
      <c r="C381" s="254"/>
      <c r="D381" s="244" t="s">
        <v>155</v>
      </c>
      <c r="E381" s="255" t="s">
        <v>1</v>
      </c>
      <c r="F381" s="256" t="s">
        <v>547</v>
      </c>
      <c r="G381" s="254"/>
      <c r="H381" s="257">
        <v>47.200000000000003</v>
      </c>
      <c r="I381" s="258"/>
      <c r="J381" s="254"/>
      <c r="K381" s="254"/>
      <c r="L381" s="259"/>
      <c r="M381" s="260"/>
      <c r="N381" s="261"/>
      <c r="O381" s="261"/>
      <c r="P381" s="261"/>
      <c r="Q381" s="261"/>
      <c r="R381" s="261"/>
      <c r="S381" s="261"/>
      <c r="T381" s="26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3" t="s">
        <v>155</v>
      </c>
      <c r="AU381" s="263" t="s">
        <v>86</v>
      </c>
      <c r="AV381" s="14" t="s">
        <v>86</v>
      </c>
      <c r="AW381" s="14" t="s">
        <v>34</v>
      </c>
      <c r="AX381" s="14" t="s">
        <v>77</v>
      </c>
      <c r="AY381" s="263" t="s">
        <v>147</v>
      </c>
    </row>
    <row r="382" s="14" customFormat="1">
      <c r="A382" s="14"/>
      <c r="B382" s="253"/>
      <c r="C382" s="254"/>
      <c r="D382" s="244" t="s">
        <v>155</v>
      </c>
      <c r="E382" s="255" t="s">
        <v>1</v>
      </c>
      <c r="F382" s="256" t="s">
        <v>751</v>
      </c>
      <c r="G382" s="254"/>
      <c r="H382" s="257">
        <v>8.1799999999999997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3" t="s">
        <v>155</v>
      </c>
      <c r="AU382" s="263" t="s">
        <v>86</v>
      </c>
      <c r="AV382" s="14" t="s">
        <v>86</v>
      </c>
      <c r="AW382" s="14" t="s">
        <v>34</v>
      </c>
      <c r="AX382" s="14" t="s">
        <v>77</v>
      </c>
      <c r="AY382" s="263" t="s">
        <v>147</v>
      </c>
    </row>
    <row r="383" s="15" customFormat="1">
      <c r="A383" s="15"/>
      <c r="B383" s="264"/>
      <c r="C383" s="265"/>
      <c r="D383" s="244" t="s">
        <v>155</v>
      </c>
      <c r="E383" s="266" t="s">
        <v>1</v>
      </c>
      <c r="F383" s="267" t="s">
        <v>158</v>
      </c>
      <c r="G383" s="265"/>
      <c r="H383" s="268">
        <v>55.380000000000003</v>
      </c>
      <c r="I383" s="269"/>
      <c r="J383" s="265"/>
      <c r="K383" s="265"/>
      <c r="L383" s="270"/>
      <c r="M383" s="271"/>
      <c r="N383" s="272"/>
      <c r="O383" s="272"/>
      <c r="P383" s="272"/>
      <c r="Q383" s="272"/>
      <c r="R383" s="272"/>
      <c r="S383" s="272"/>
      <c r="T383" s="27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4" t="s">
        <v>155</v>
      </c>
      <c r="AU383" s="274" t="s">
        <v>86</v>
      </c>
      <c r="AV383" s="15" t="s">
        <v>153</v>
      </c>
      <c r="AW383" s="15" t="s">
        <v>34</v>
      </c>
      <c r="AX383" s="15" t="s">
        <v>84</v>
      </c>
      <c r="AY383" s="274" t="s">
        <v>147</v>
      </c>
    </row>
    <row r="384" s="2" customFormat="1" ht="16.5" customHeight="1">
      <c r="A384" s="39"/>
      <c r="B384" s="40"/>
      <c r="C384" s="228" t="s">
        <v>462</v>
      </c>
      <c r="D384" s="228" t="s">
        <v>149</v>
      </c>
      <c r="E384" s="229" t="s">
        <v>752</v>
      </c>
      <c r="F384" s="230" t="s">
        <v>753</v>
      </c>
      <c r="G384" s="231" t="s">
        <v>152</v>
      </c>
      <c r="H384" s="232">
        <v>1.0229999999999999</v>
      </c>
      <c r="I384" s="233"/>
      <c r="J384" s="234">
        <f>ROUND(I384*H384,2)</f>
        <v>0</v>
      </c>
      <c r="K384" s="235"/>
      <c r="L384" s="45"/>
      <c r="M384" s="236" t="s">
        <v>1</v>
      </c>
      <c r="N384" s="237" t="s">
        <v>42</v>
      </c>
      <c r="O384" s="92"/>
      <c r="P384" s="238">
        <f>O384*H384</f>
        <v>0</v>
      </c>
      <c r="Q384" s="238">
        <v>0.020140000000000002</v>
      </c>
      <c r="R384" s="238">
        <f>Q384*H384</f>
        <v>0.020603219999999998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153</v>
      </c>
      <c r="AT384" s="240" t="s">
        <v>149</v>
      </c>
      <c r="AU384" s="240" t="s">
        <v>86</v>
      </c>
      <c r="AY384" s="18" t="s">
        <v>147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84</v>
      </c>
      <c r="BK384" s="241">
        <f>ROUND(I384*H384,2)</f>
        <v>0</v>
      </c>
      <c r="BL384" s="18" t="s">
        <v>153</v>
      </c>
      <c r="BM384" s="240" t="s">
        <v>754</v>
      </c>
    </row>
    <row r="385" s="13" customFormat="1">
      <c r="A385" s="13"/>
      <c r="B385" s="242"/>
      <c r="C385" s="243"/>
      <c r="D385" s="244" t="s">
        <v>155</v>
      </c>
      <c r="E385" s="245" t="s">
        <v>1</v>
      </c>
      <c r="F385" s="246" t="s">
        <v>755</v>
      </c>
      <c r="G385" s="243"/>
      <c r="H385" s="245" t="s">
        <v>1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2" t="s">
        <v>155</v>
      </c>
      <c r="AU385" s="252" t="s">
        <v>86</v>
      </c>
      <c r="AV385" s="13" t="s">
        <v>84</v>
      </c>
      <c r="AW385" s="13" t="s">
        <v>34</v>
      </c>
      <c r="AX385" s="13" t="s">
        <v>77</v>
      </c>
      <c r="AY385" s="252" t="s">
        <v>147</v>
      </c>
    </row>
    <row r="386" s="14" customFormat="1">
      <c r="A386" s="14"/>
      <c r="B386" s="253"/>
      <c r="C386" s="254"/>
      <c r="D386" s="244" t="s">
        <v>155</v>
      </c>
      <c r="E386" s="255" t="s">
        <v>1</v>
      </c>
      <c r="F386" s="256" t="s">
        <v>756</v>
      </c>
      <c r="G386" s="254"/>
      <c r="H386" s="257">
        <v>0.34000000000000002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3" t="s">
        <v>155</v>
      </c>
      <c r="AU386" s="263" t="s">
        <v>86</v>
      </c>
      <c r="AV386" s="14" t="s">
        <v>86</v>
      </c>
      <c r="AW386" s="14" t="s">
        <v>34</v>
      </c>
      <c r="AX386" s="14" t="s">
        <v>77</v>
      </c>
      <c r="AY386" s="263" t="s">
        <v>147</v>
      </c>
    </row>
    <row r="387" s="14" customFormat="1">
      <c r="A387" s="14"/>
      <c r="B387" s="253"/>
      <c r="C387" s="254"/>
      <c r="D387" s="244" t="s">
        <v>155</v>
      </c>
      <c r="E387" s="255" t="s">
        <v>1</v>
      </c>
      <c r="F387" s="256" t="s">
        <v>757</v>
      </c>
      <c r="G387" s="254"/>
      <c r="H387" s="257">
        <v>0.68300000000000005</v>
      </c>
      <c r="I387" s="258"/>
      <c r="J387" s="254"/>
      <c r="K387" s="254"/>
      <c r="L387" s="259"/>
      <c r="M387" s="260"/>
      <c r="N387" s="261"/>
      <c r="O387" s="261"/>
      <c r="P387" s="261"/>
      <c r="Q387" s="261"/>
      <c r="R387" s="261"/>
      <c r="S387" s="261"/>
      <c r="T387" s="26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3" t="s">
        <v>155</v>
      </c>
      <c r="AU387" s="263" t="s">
        <v>86</v>
      </c>
      <c r="AV387" s="14" t="s">
        <v>86</v>
      </c>
      <c r="AW387" s="14" t="s">
        <v>34</v>
      </c>
      <c r="AX387" s="14" t="s">
        <v>77</v>
      </c>
      <c r="AY387" s="263" t="s">
        <v>147</v>
      </c>
    </row>
    <row r="388" s="15" customFormat="1">
      <c r="A388" s="15"/>
      <c r="B388" s="264"/>
      <c r="C388" s="265"/>
      <c r="D388" s="244" t="s">
        <v>155</v>
      </c>
      <c r="E388" s="266" t="s">
        <v>1</v>
      </c>
      <c r="F388" s="267" t="s">
        <v>158</v>
      </c>
      <c r="G388" s="265"/>
      <c r="H388" s="268">
        <v>1.0230000000000001</v>
      </c>
      <c r="I388" s="269"/>
      <c r="J388" s="265"/>
      <c r="K388" s="265"/>
      <c r="L388" s="270"/>
      <c r="M388" s="271"/>
      <c r="N388" s="272"/>
      <c r="O388" s="272"/>
      <c r="P388" s="272"/>
      <c r="Q388" s="272"/>
      <c r="R388" s="272"/>
      <c r="S388" s="272"/>
      <c r="T388" s="27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4" t="s">
        <v>155</v>
      </c>
      <c r="AU388" s="274" t="s">
        <v>86</v>
      </c>
      <c r="AV388" s="15" t="s">
        <v>153</v>
      </c>
      <c r="AW388" s="15" t="s">
        <v>34</v>
      </c>
      <c r="AX388" s="15" t="s">
        <v>84</v>
      </c>
      <c r="AY388" s="274" t="s">
        <v>147</v>
      </c>
    </row>
    <row r="389" s="2" customFormat="1" ht="16.5" customHeight="1">
      <c r="A389" s="39"/>
      <c r="B389" s="40"/>
      <c r="C389" s="228" t="s">
        <v>469</v>
      </c>
      <c r="D389" s="228" t="s">
        <v>149</v>
      </c>
      <c r="E389" s="229" t="s">
        <v>758</v>
      </c>
      <c r="F389" s="230" t="s">
        <v>759</v>
      </c>
      <c r="G389" s="231" t="s">
        <v>152</v>
      </c>
      <c r="H389" s="232">
        <v>370</v>
      </c>
      <c r="I389" s="233"/>
      <c r="J389" s="234">
        <f>ROUND(I389*H389,2)</f>
        <v>0</v>
      </c>
      <c r="K389" s="235"/>
      <c r="L389" s="45"/>
      <c r="M389" s="236" t="s">
        <v>1</v>
      </c>
      <c r="N389" s="237" t="s">
        <v>42</v>
      </c>
      <c r="O389" s="92"/>
      <c r="P389" s="238">
        <f>O389*H389</f>
        <v>0</v>
      </c>
      <c r="Q389" s="238">
        <v>0</v>
      </c>
      <c r="R389" s="238">
        <f>Q389*H389</f>
        <v>0</v>
      </c>
      <c r="S389" s="238">
        <v>0</v>
      </c>
      <c r="T389" s="23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0" t="s">
        <v>153</v>
      </c>
      <c r="AT389" s="240" t="s">
        <v>149</v>
      </c>
      <c r="AU389" s="240" t="s">
        <v>86</v>
      </c>
      <c r="AY389" s="18" t="s">
        <v>147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84</v>
      </c>
      <c r="BK389" s="241">
        <f>ROUND(I389*H389,2)</f>
        <v>0</v>
      </c>
      <c r="BL389" s="18" t="s">
        <v>153</v>
      </c>
      <c r="BM389" s="240" t="s">
        <v>760</v>
      </c>
    </row>
    <row r="390" s="14" customFormat="1">
      <c r="A390" s="14"/>
      <c r="B390" s="253"/>
      <c r="C390" s="254"/>
      <c r="D390" s="244" t="s">
        <v>155</v>
      </c>
      <c r="E390" s="255" t="s">
        <v>1</v>
      </c>
      <c r="F390" s="256" t="s">
        <v>727</v>
      </c>
      <c r="G390" s="254"/>
      <c r="H390" s="257">
        <v>370</v>
      </c>
      <c r="I390" s="258"/>
      <c r="J390" s="254"/>
      <c r="K390" s="254"/>
      <c r="L390" s="259"/>
      <c r="M390" s="260"/>
      <c r="N390" s="261"/>
      <c r="O390" s="261"/>
      <c r="P390" s="261"/>
      <c r="Q390" s="261"/>
      <c r="R390" s="261"/>
      <c r="S390" s="261"/>
      <c r="T390" s="26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3" t="s">
        <v>155</v>
      </c>
      <c r="AU390" s="263" t="s">
        <v>86</v>
      </c>
      <c r="AV390" s="14" t="s">
        <v>86</v>
      </c>
      <c r="AW390" s="14" t="s">
        <v>34</v>
      </c>
      <c r="AX390" s="14" t="s">
        <v>77</v>
      </c>
      <c r="AY390" s="263" t="s">
        <v>147</v>
      </c>
    </row>
    <row r="391" s="15" customFormat="1">
      <c r="A391" s="15"/>
      <c r="B391" s="264"/>
      <c r="C391" s="265"/>
      <c r="D391" s="244" t="s">
        <v>155</v>
      </c>
      <c r="E391" s="266" t="s">
        <v>1</v>
      </c>
      <c r="F391" s="267" t="s">
        <v>158</v>
      </c>
      <c r="G391" s="265"/>
      <c r="H391" s="268">
        <v>370</v>
      </c>
      <c r="I391" s="269"/>
      <c r="J391" s="265"/>
      <c r="K391" s="265"/>
      <c r="L391" s="270"/>
      <c r="M391" s="271"/>
      <c r="N391" s="272"/>
      <c r="O391" s="272"/>
      <c r="P391" s="272"/>
      <c r="Q391" s="272"/>
      <c r="R391" s="272"/>
      <c r="S391" s="272"/>
      <c r="T391" s="27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4" t="s">
        <v>155</v>
      </c>
      <c r="AU391" s="274" t="s">
        <v>86</v>
      </c>
      <c r="AV391" s="15" t="s">
        <v>153</v>
      </c>
      <c r="AW391" s="15" t="s">
        <v>34</v>
      </c>
      <c r="AX391" s="15" t="s">
        <v>84</v>
      </c>
      <c r="AY391" s="274" t="s">
        <v>147</v>
      </c>
    </row>
    <row r="392" s="2" customFormat="1" ht="24.15" customHeight="1">
      <c r="A392" s="39"/>
      <c r="B392" s="40"/>
      <c r="C392" s="228" t="s">
        <v>474</v>
      </c>
      <c r="D392" s="228" t="s">
        <v>149</v>
      </c>
      <c r="E392" s="229" t="s">
        <v>761</v>
      </c>
      <c r="F392" s="230" t="s">
        <v>762</v>
      </c>
      <c r="G392" s="231" t="s">
        <v>152</v>
      </c>
      <c r="H392" s="232">
        <v>3700</v>
      </c>
      <c r="I392" s="233"/>
      <c r="J392" s="234">
        <f>ROUND(I392*H392,2)</f>
        <v>0</v>
      </c>
      <c r="K392" s="235"/>
      <c r="L392" s="45"/>
      <c r="M392" s="236" t="s">
        <v>1</v>
      </c>
      <c r="N392" s="237" t="s">
        <v>42</v>
      </c>
      <c r="O392" s="92"/>
      <c r="P392" s="238">
        <f>O392*H392</f>
        <v>0</v>
      </c>
      <c r="Q392" s="238">
        <v>0</v>
      </c>
      <c r="R392" s="238">
        <f>Q392*H392</f>
        <v>0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153</v>
      </c>
      <c r="AT392" s="240" t="s">
        <v>149</v>
      </c>
      <c r="AU392" s="240" t="s">
        <v>86</v>
      </c>
      <c r="AY392" s="18" t="s">
        <v>147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84</v>
      </c>
      <c r="BK392" s="241">
        <f>ROUND(I392*H392,2)</f>
        <v>0</v>
      </c>
      <c r="BL392" s="18" t="s">
        <v>153</v>
      </c>
      <c r="BM392" s="240" t="s">
        <v>763</v>
      </c>
    </row>
    <row r="393" s="14" customFormat="1">
      <c r="A393" s="14"/>
      <c r="B393" s="253"/>
      <c r="C393" s="254"/>
      <c r="D393" s="244" t="s">
        <v>155</v>
      </c>
      <c r="E393" s="255" t="s">
        <v>1</v>
      </c>
      <c r="F393" s="256" t="s">
        <v>764</v>
      </c>
      <c r="G393" s="254"/>
      <c r="H393" s="257">
        <v>3700</v>
      </c>
      <c r="I393" s="258"/>
      <c r="J393" s="254"/>
      <c r="K393" s="254"/>
      <c r="L393" s="259"/>
      <c r="M393" s="260"/>
      <c r="N393" s="261"/>
      <c r="O393" s="261"/>
      <c r="P393" s="261"/>
      <c r="Q393" s="261"/>
      <c r="R393" s="261"/>
      <c r="S393" s="261"/>
      <c r="T393" s="26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3" t="s">
        <v>155</v>
      </c>
      <c r="AU393" s="263" t="s">
        <v>86</v>
      </c>
      <c r="AV393" s="14" t="s">
        <v>86</v>
      </c>
      <c r="AW393" s="14" t="s">
        <v>34</v>
      </c>
      <c r="AX393" s="14" t="s">
        <v>77</v>
      </c>
      <c r="AY393" s="263" t="s">
        <v>147</v>
      </c>
    </row>
    <row r="394" s="15" customFormat="1">
      <c r="A394" s="15"/>
      <c r="B394" s="264"/>
      <c r="C394" s="265"/>
      <c r="D394" s="244" t="s">
        <v>155</v>
      </c>
      <c r="E394" s="266" t="s">
        <v>1</v>
      </c>
      <c r="F394" s="267" t="s">
        <v>158</v>
      </c>
      <c r="G394" s="265"/>
      <c r="H394" s="268">
        <v>3700</v>
      </c>
      <c r="I394" s="269"/>
      <c r="J394" s="265"/>
      <c r="K394" s="265"/>
      <c r="L394" s="270"/>
      <c r="M394" s="271"/>
      <c r="N394" s="272"/>
      <c r="O394" s="272"/>
      <c r="P394" s="272"/>
      <c r="Q394" s="272"/>
      <c r="R394" s="272"/>
      <c r="S394" s="272"/>
      <c r="T394" s="27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4" t="s">
        <v>155</v>
      </c>
      <c r="AU394" s="274" t="s">
        <v>86</v>
      </c>
      <c r="AV394" s="15" t="s">
        <v>153</v>
      </c>
      <c r="AW394" s="15" t="s">
        <v>34</v>
      </c>
      <c r="AX394" s="15" t="s">
        <v>84</v>
      </c>
      <c r="AY394" s="274" t="s">
        <v>147</v>
      </c>
    </row>
    <row r="395" s="12" customFormat="1" ht="22.8" customHeight="1">
      <c r="A395" s="12"/>
      <c r="B395" s="212"/>
      <c r="C395" s="213"/>
      <c r="D395" s="214" t="s">
        <v>76</v>
      </c>
      <c r="E395" s="226" t="s">
        <v>765</v>
      </c>
      <c r="F395" s="226" t="s">
        <v>766</v>
      </c>
      <c r="G395" s="213"/>
      <c r="H395" s="213"/>
      <c r="I395" s="216"/>
      <c r="J395" s="227">
        <f>BK395</f>
        <v>0</v>
      </c>
      <c r="K395" s="213"/>
      <c r="L395" s="218"/>
      <c r="M395" s="219"/>
      <c r="N395" s="220"/>
      <c r="O395" s="220"/>
      <c r="P395" s="221">
        <f>P396</f>
        <v>0</v>
      </c>
      <c r="Q395" s="220"/>
      <c r="R395" s="221">
        <f>R396</f>
        <v>0</v>
      </c>
      <c r="S395" s="220"/>
      <c r="T395" s="222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23" t="s">
        <v>84</v>
      </c>
      <c r="AT395" s="224" t="s">
        <v>76</v>
      </c>
      <c r="AU395" s="224" t="s">
        <v>84</v>
      </c>
      <c r="AY395" s="223" t="s">
        <v>147</v>
      </c>
      <c r="BK395" s="225">
        <f>BK396</f>
        <v>0</v>
      </c>
    </row>
    <row r="396" s="2" customFormat="1" ht="37.8" customHeight="1">
      <c r="A396" s="39"/>
      <c r="B396" s="40"/>
      <c r="C396" s="228" t="s">
        <v>486</v>
      </c>
      <c r="D396" s="228" t="s">
        <v>149</v>
      </c>
      <c r="E396" s="229" t="s">
        <v>767</v>
      </c>
      <c r="F396" s="230" t="s">
        <v>768</v>
      </c>
      <c r="G396" s="231" t="s">
        <v>189</v>
      </c>
      <c r="H396" s="232">
        <v>21.853000000000002</v>
      </c>
      <c r="I396" s="233"/>
      <c r="J396" s="234">
        <f>ROUND(I396*H396,2)</f>
        <v>0</v>
      </c>
      <c r="K396" s="235"/>
      <c r="L396" s="45"/>
      <c r="M396" s="236" t="s">
        <v>1</v>
      </c>
      <c r="N396" s="237" t="s">
        <v>42</v>
      </c>
      <c r="O396" s="92"/>
      <c r="P396" s="238">
        <f>O396*H396</f>
        <v>0</v>
      </c>
      <c r="Q396" s="238">
        <v>0</v>
      </c>
      <c r="R396" s="238">
        <f>Q396*H396</f>
        <v>0</v>
      </c>
      <c r="S396" s="238">
        <v>0</v>
      </c>
      <c r="T396" s="23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0" t="s">
        <v>153</v>
      </c>
      <c r="AT396" s="240" t="s">
        <v>149</v>
      </c>
      <c r="AU396" s="240" t="s">
        <v>86</v>
      </c>
      <c r="AY396" s="18" t="s">
        <v>147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84</v>
      </c>
      <c r="BK396" s="241">
        <f>ROUND(I396*H396,2)</f>
        <v>0</v>
      </c>
      <c r="BL396" s="18" t="s">
        <v>153</v>
      </c>
      <c r="BM396" s="240" t="s">
        <v>769</v>
      </c>
    </row>
    <row r="397" s="12" customFormat="1" ht="25.92" customHeight="1">
      <c r="A397" s="12"/>
      <c r="B397" s="212"/>
      <c r="C397" s="213"/>
      <c r="D397" s="214" t="s">
        <v>76</v>
      </c>
      <c r="E397" s="215" t="s">
        <v>290</v>
      </c>
      <c r="F397" s="215" t="s">
        <v>291</v>
      </c>
      <c r="G397" s="213"/>
      <c r="H397" s="213"/>
      <c r="I397" s="216"/>
      <c r="J397" s="217">
        <f>BK397</f>
        <v>0</v>
      </c>
      <c r="K397" s="213"/>
      <c r="L397" s="218"/>
      <c r="M397" s="219"/>
      <c r="N397" s="220"/>
      <c r="O397" s="220"/>
      <c r="P397" s="221">
        <f>P398+P405+P428+P443+P498+P511+P565+P581+P610</f>
        <v>0</v>
      </c>
      <c r="Q397" s="220"/>
      <c r="R397" s="221">
        <f>R398+R405+R428+R443+R498+R511+R565+R581+R610</f>
        <v>12.871042899999997</v>
      </c>
      <c r="S397" s="220"/>
      <c r="T397" s="222">
        <f>T398+T405+T428+T443+T498+T511+T565+T581+T610</f>
        <v>0.015000000000000001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23" t="s">
        <v>86</v>
      </c>
      <c r="AT397" s="224" t="s">
        <v>76</v>
      </c>
      <c r="AU397" s="224" t="s">
        <v>77</v>
      </c>
      <c r="AY397" s="223" t="s">
        <v>147</v>
      </c>
      <c r="BK397" s="225">
        <f>BK398+BK405+BK428+BK443+BK498+BK511+BK565+BK581+BK610</f>
        <v>0</v>
      </c>
    </row>
    <row r="398" s="12" customFormat="1" ht="22.8" customHeight="1">
      <c r="A398" s="12"/>
      <c r="B398" s="212"/>
      <c r="C398" s="213"/>
      <c r="D398" s="214" t="s">
        <v>76</v>
      </c>
      <c r="E398" s="226" t="s">
        <v>308</v>
      </c>
      <c r="F398" s="226" t="s">
        <v>309</v>
      </c>
      <c r="G398" s="213"/>
      <c r="H398" s="213"/>
      <c r="I398" s="216"/>
      <c r="J398" s="227">
        <f>BK398</f>
        <v>0</v>
      </c>
      <c r="K398" s="213"/>
      <c r="L398" s="218"/>
      <c r="M398" s="219"/>
      <c r="N398" s="220"/>
      <c r="O398" s="220"/>
      <c r="P398" s="221">
        <f>SUM(P399:P404)</f>
        <v>0</v>
      </c>
      <c r="Q398" s="220"/>
      <c r="R398" s="221">
        <f>SUM(R399:R404)</f>
        <v>0.38158380000000003</v>
      </c>
      <c r="S398" s="220"/>
      <c r="T398" s="222">
        <f>SUM(T399:T404)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23" t="s">
        <v>86</v>
      </c>
      <c r="AT398" s="224" t="s">
        <v>76</v>
      </c>
      <c r="AU398" s="224" t="s">
        <v>84</v>
      </c>
      <c r="AY398" s="223" t="s">
        <v>147</v>
      </c>
      <c r="BK398" s="225">
        <f>SUM(BK399:BK404)</f>
        <v>0</v>
      </c>
    </row>
    <row r="399" s="2" customFormat="1" ht="24.15" customHeight="1">
      <c r="A399" s="39"/>
      <c r="B399" s="40"/>
      <c r="C399" s="228" t="s">
        <v>494</v>
      </c>
      <c r="D399" s="228" t="s">
        <v>149</v>
      </c>
      <c r="E399" s="229" t="s">
        <v>770</v>
      </c>
      <c r="F399" s="230" t="s">
        <v>771</v>
      </c>
      <c r="G399" s="231" t="s">
        <v>152</v>
      </c>
      <c r="H399" s="232">
        <v>184.34</v>
      </c>
      <c r="I399" s="233"/>
      <c r="J399" s="234">
        <f>ROUND(I399*H399,2)</f>
        <v>0</v>
      </c>
      <c r="K399" s="235"/>
      <c r="L399" s="45"/>
      <c r="M399" s="236" t="s">
        <v>1</v>
      </c>
      <c r="N399" s="237" t="s">
        <v>42</v>
      </c>
      <c r="O399" s="92"/>
      <c r="P399" s="238">
        <f>O399*H399</f>
        <v>0</v>
      </c>
      <c r="Q399" s="238">
        <v>0</v>
      </c>
      <c r="R399" s="238">
        <f>Q399*H399</f>
        <v>0</v>
      </c>
      <c r="S399" s="238">
        <v>0</v>
      </c>
      <c r="T399" s="23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0" t="s">
        <v>237</v>
      </c>
      <c r="AT399" s="240" t="s">
        <v>149</v>
      </c>
      <c r="AU399" s="240" t="s">
        <v>86</v>
      </c>
      <c r="AY399" s="18" t="s">
        <v>147</v>
      </c>
      <c r="BE399" s="241">
        <f>IF(N399="základní",J399,0)</f>
        <v>0</v>
      </c>
      <c r="BF399" s="241">
        <f>IF(N399="snížená",J399,0)</f>
        <v>0</v>
      </c>
      <c r="BG399" s="241">
        <f>IF(N399="zákl. přenesená",J399,0)</f>
        <v>0</v>
      </c>
      <c r="BH399" s="241">
        <f>IF(N399="sníž. přenesená",J399,0)</f>
        <v>0</v>
      </c>
      <c r="BI399" s="241">
        <f>IF(N399="nulová",J399,0)</f>
        <v>0</v>
      </c>
      <c r="BJ399" s="18" t="s">
        <v>84</v>
      </c>
      <c r="BK399" s="241">
        <f>ROUND(I399*H399,2)</f>
        <v>0</v>
      </c>
      <c r="BL399" s="18" t="s">
        <v>237</v>
      </c>
      <c r="BM399" s="240" t="s">
        <v>772</v>
      </c>
    </row>
    <row r="400" s="14" customFormat="1">
      <c r="A400" s="14"/>
      <c r="B400" s="253"/>
      <c r="C400" s="254"/>
      <c r="D400" s="244" t="s">
        <v>155</v>
      </c>
      <c r="E400" s="255" t="s">
        <v>1</v>
      </c>
      <c r="F400" s="256" t="s">
        <v>773</v>
      </c>
      <c r="G400" s="254"/>
      <c r="H400" s="257">
        <v>184.34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3" t="s">
        <v>155</v>
      </c>
      <c r="AU400" s="263" t="s">
        <v>86</v>
      </c>
      <c r="AV400" s="14" t="s">
        <v>86</v>
      </c>
      <c r="AW400" s="14" t="s">
        <v>34</v>
      </c>
      <c r="AX400" s="14" t="s">
        <v>77</v>
      </c>
      <c r="AY400" s="263" t="s">
        <v>147</v>
      </c>
    </row>
    <row r="401" s="15" customFormat="1">
      <c r="A401" s="15"/>
      <c r="B401" s="264"/>
      <c r="C401" s="265"/>
      <c r="D401" s="244" t="s">
        <v>155</v>
      </c>
      <c r="E401" s="266" t="s">
        <v>1</v>
      </c>
      <c r="F401" s="267" t="s">
        <v>158</v>
      </c>
      <c r="G401" s="265"/>
      <c r="H401" s="268">
        <v>184.34</v>
      </c>
      <c r="I401" s="269"/>
      <c r="J401" s="265"/>
      <c r="K401" s="265"/>
      <c r="L401" s="270"/>
      <c r="M401" s="271"/>
      <c r="N401" s="272"/>
      <c r="O401" s="272"/>
      <c r="P401" s="272"/>
      <c r="Q401" s="272"/>
      <c r="R401" s="272"/>
      <c r="S401" s="272"/>
      <c r="T401" s="27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4" t="s">
        <v>155</v>
      </c>
      <c r="AU401" s="274" t="s">
        <v>86</v>
      </c>
      <c r="AV401" s="15" t="s">
        <v>153</v>
      </c>
      <c r="AW401" s="15" t="s">
        <v>34</v>
      </c>
      <c r="AX401" s="15" t="s">
        <v>84</v>
      </c>
      <c r="AY401" s="274" t="s">
        <v>147</v>
      </c>
    </row>
    <row r="402" s="2" customFormat="1" ht="16.5" customHeight="1">
      <c r="A402" s="39"/>
      <c r="B402" s="40"/>
      <c r="C402" s="278" t="s">
        <v>774</v>
      </c>
      <c r="D402" s="278" t="s">
        <v>574</v>
      </c>
      <c r="E402" s="279" t="s">
        <v>775</v>
      </c>
      <c r="F402" s="280" t="s">
        <v>776</v>
      </c>
      <c r="G402" s="281" t="s">
        <v>152</v>
      </c>
      <c r="H402" s="282">
        <v>211.99100000000001</v>
      </c>
      <c r="I402" s="283"/>
      <c r="J402" s="284">
        <f>ROUND(I402*H402,2)</f>
        <v>0</v>
      </c>
      <c r="K402" s="285"/>
      <c r="L402" s="286"/>
      <c r="M402" s="287" t="s">
        <v>1</v>
      </c>
      <c r="N402" s="288" t="s">
        <v>42</v>
      </c>
      <c r="O402" s="92"/>
      <c r="P402" s="238">
        <f>O402*H402</f>
        <v>0</v>
      </c>
      <c r="Q402" s="238">
        <v>0.0018</v>
      </c>
      <c r="R402" s="238">
        <f>Q402*H402</f>
        <v>0.38158380000000003</v>
      </c>
      <c r="S402" s="238">
        <v>0</v>
      </c>
      <c r="T402" s="23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334</v>
      </c>
      <c r="AT402" s="240" t="s">
        <v>574</v>
      </c>
      <c r="AU402" s="240" t="s">
        <v>86</v>
      </c>
      <c r="AY402" s="18" t="s">
        <v>147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84</v>
      </c>
      <c r="BK402" s="241">
        <f>ROUND(I402*H402,2)</f>
        <v>0</v>
      </c>
      <c r="BL402" s="18" t="s">
        <v>237</v>
      </c>
      <c r="BM402" s="240" t="s">
        <v>777</v>
      </c>
    </row>
    <row r="403" s="14" customFormat="1">
      <c r="A403" s="14"/>
      <c r="B403" s="253"/>
      <c r="C403" s="254"/>
      <c r="D403" s="244" t="s">
        <v>155</v>
      </c>
      <c r="E403" s="254"/>
      <c r="F403" s="256" t="s">
        <v>778</v>
      </c>
      <c r="G403" s="254"/>
      <c r="H403" s="257">
        <v>211.99100000000001</v>
      </c>
      <c r="I403" s="258"/>
      <c r="J403" s="254"/>
      <c r="K403" s="254"/>
      <c r="L403" s="259"/>
      <c r="M403" s="260"/>
      <c r="N403" s="261"/>
      <c r="O403" s="261"/>
      <c r="P403" s="261"/>
      <c r="Q403" s="261"/>
      <c r="R403" s="261"/>
      <c r="S403" s="261"/>
      <c r="T403" s="26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3" t="s">
        <v>155</v>
      </c>
      <c r="AU403" s="263" t="s">
        <v>86</v>
      </c>
      <c r="AV403" s="14" t="s">
        <v>86</v>
      </c>
      <c r="AW403" s="14" t="s">
        <v>4</v>
      </c>
      <c r="AX403" s="14" t="s">
        <v>84</v>
      </c>
      <c r="AY403" s="263" t="s">
        <v>147</v>
      </c>
    </row>
    <row r="404" s="2" customFormat="1" ht="24.15" customHeight="1">
      <c r="A404" s="39"/>
      <c r="B404" s="40"/>
      <c r="C404" s="228" t="s">
        <v>779</v>
      </c>
      <c r="D404" s="228" t="s">
        <v>149</v>
      </c>
      <c r="E404" s="229" t="s">
        <v>780</v>
      </c>
      <c r="F404" s="230" t="s">
        <v>781</v>
      </c>
      <c r="G404" s="231" t="s">
        <v>189</v>
      </c>
      <c r="H404" s="232">
        <v>0.38200000000000001</v>
      </c>
      <c r="I404" s="233"/>
      <c r="J404" s="234">
        <f>ROUND(I404*H404,2)</f>
        <v>0</v>
      </c>
      <c r="K404" s="235"/>
      <c r="L404" s="45"/>
      <c r="M404" s="236" t="s">
        <v>1</v>
      </c>
      <c r="N404" s="237" t="s">
        <v>42</v>
      </c>
      <c r="O404" s="92"/>
      <c r="P404" s="238">
        <f>O404*H404</f>
        <v>0</v>
      </c>
      <c r="Q404" s="238">
        <v>0</v>
      </c>
      <c r="R404" s="238">
        <f>Q404*H404</f>
        <v>0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237</v>
      </c>
      <c r="AT404" s="240" t="s">
        <v>149</v>
      </c>
      <c r="AU404" s="240" t="s">
        <v>86</v>
      </c>
      <c r="AY404" s="18" t="s">
        <v>147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84</v>
      </c>
      <c r="BK404" s="241">
        <f>ROUND(I404*H404,2)</f>
        <v>0</v>
      </c>
      <c r="BL404" s="18" t="s">
        <v>237</v>
      </c>
      <c r="BM404" s="240" t="s">
        <v>782</v>
      </c>
    </row>
    <row r="405" s="12" customFormat="1" ht="22.8" customHeight="1">
      <c r="A405" s="12"/>
      <c r="B405" s="212"/>
      <c r="C405" s="213"/>
      <c r="D405" s="214" t="s">
        <v>76</v>
      </c>
      <c r="E405" s="226" t="s">
        <v>315</v>
      </c>
      <c r="F405" s="226" t="s">
        <v>316</v>
      </c>
      <c r="G405" s="213"/>
      <c r="H405" s="213"/>
      <c r="I405" s="216"/>
      <c r="J405" s="227">
        <f>BK405</f>
        <v>0</v>
      </c>
      <c r="K405" s="213"/>
      <c r="L405" s="218"/>
      <c r="M405" s="219"/>
      <c r="N405" s="220"/>
      <c r="O405" s="220"/>
      <c r="P405" s="221">
        <f>SUM(P406:P427)</f>
        <v>0</v>
      </c>
      <c r="Q405" s="220"/>
      <c r="R405" s="221">
        <f>SUM(R406:R427)</f>
        <v>3.1709414799999998</v>
      </c>
      <c r="S405" s="220"/>
      <c r="T405" s="222">
        <f>SUM(T406:T427)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23" t="s">
        <v>86</v>
      </c>
      <c r="AT405" s="224" t="s">
        <v>76</v>
      </c>
      <c r="AU405" s="224" t="s">
        <v>84</v>
      </c>
      <c r="AY405" s="223" t="s">
        <v>147</v>
      </c>
      <c r="BK405" s="225">
        <f>SUM(BK406:BK427)</f>
        <v>0</v>
      </c>
    </row>
    <row r="406" s="2" customFormat="1" ht="24.15" customHeight="1">
      <c r="A406" s="39"/>
      <c r="B406" s="40"/>
      <c r="C406" s="228" t="s">
        <v>783</v>
      </c>
      <c r="D406" s="228" t="s">
        <v>149</v>
      </c>
      <c r="E406" s="229" t="s">
        <v>784</v>
      </c>
      <c r="F406" s="230" t="s">
        <v>785</v>
      </c>
      <c r="G406" s="231" t="s">
        <v>161</v>
      </c>
      <c r="H406" s="232">
        <v>1.976</v>
      </c>
      <c r="I406" s="233"/>
      <c r="J406" s="234">
        <f>ROUND(I406*H406,2)</f>
        <v>0</v>
      </c>
      <c r="K406" s="235"/>
      <c r="L406" s="45"/>
      <c r="M406" s="236" t="s">
        <v>1</v>
      </c>
      <c r="N406" s="237" t="s">
        <v>42</v>
      </c>
      <c r="O406" s="92"/>
      <c r="P406" s="238">
        <f>O406*H406</f>
        <v>0</v>
      </c>
      <c r="Q406" s="238">
        <v>0.00189</v>
      </c>
      <c r="R406" s="238">
        <f>Q406*H406</f>
        <v>0.00373464</v>
      </c>
      <c r="S406" s="238">
        <v>0</v>
      </c>
      <c r="T406" s="23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0" t="s">
        <v>237</v>
      </c>
      <c r="AT406" s="240" t="s">
        <v>149</v>
      </c>
      <c r="AU406" s="240" t="s">
        <v>86</v>
      </c>
      <c r="AY406" s="18" t="s">
        <v>147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8" t="s">
        <v>84</v>
      </c>
      <c r="BK406" s="241">
        <f>ROUND(I406*H406,2)</f>
        <v>0</v>
      </c>
      <c r="BL406" s="18" t="s">
        <v>237</v>
      </c>
      <c r="BM406" s="240" t="s">
        <v>786</v>
      </c>
    </row>
    <row r="407" s="14" customFormat="1">
      <c r="A407" s="14"/>
      <c r="B407" s="253"/>
      <c r="C407" s="254"/>
      <c r="D407" s="244" t="s">
        <v>155</v>
      </c>
      <c r="E407" s="255" t="s">
        <v>1</v>
      </c>
      <c r="F407" s="256" t="s">
        <v>787</v>
      </c>
      <c r="G407" s="254"/>
      <c r="H407" s="257">
        <v>1.976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3" t="s">
        <v>155</v>
      </c>
      <c r="AU407" s="263" t="s">
        <v>86</v>
      </c>
      <c r="AV407" s="14" t="s">
        <v>86</v>
      </c>
      <c r="AW407" s="14" t="s">
        <v>34</v>
      </c>
      <c r="AX407" s="14" t="s">
        <v>77</v>
      </c>
      <c r="AY407" s="263" t="s">
        <v>147</v>
      </c>
    </row>
    <row r="408" s="15" customFormat="1">
      <c r="A408" s="15"/>
      <c r="B408" s="264"/>
      <c r="C408" s="265"/>
      <c r="D408" s="244" t="s">
        <v>155</v>
      </c>
      <c r="E408" s="266" t="s">
        <v>1</v>
      </c>
      <c r="F408" s="267" t="s">
        <v>158</v>
      </c>
      <c r="G408" s="265"/>
      <c r="H408" s="268">
        <v>1.976</v>
      </c>
      <c r="I408" s="269"/>
      <c r="J408" s="265"/>
      <c r="K408" s="265"/>
      <c r="L408" s="270"/>
      <c r="M408" s="271"/>
      <c r="N408" s="272"/>
      <c r="O408" s="272"/>
      <c r="P408" s="272"/>
      <c r="Q408" s="272"/>
      <c r="R408" s="272"/>
      <c r="S408" s="272"/>
      <c r="T408" s="27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4" t="s">
        <v>155</v>
      </c>
      <c r="AU408" s="274" t="s">
        <v>86</v>
      </c>
      <c r="AV408" s="15" t="s">
        <v>153</v>
      </c>
      <c r="AW408" s="15" t="s">
        <v>34</v>
      </c>
      <c r="AX408" s="15" t="s">
        <v>84</v>
      </c>
      <c r="AY408" s="274" t="s">
        <v>147</v>
      </c>
    </row>
    <row r="409" s="2" customFormat="1" ht="24.15" customHeight="1">
      <c r="A409" s="39"/>
      <c r="B409" s="40"/>
      <c r="C409" s="228" t="s">
        <v>788</v>
      </c>
      <c r="D409" s="228" t="s">
        <v>149</v>
      </c>
      <c r="E409" s="229" t="s">
        <v>789</v>
      </c>
      <c r="F409" s="230" t="s">
        <v>790</v>
      </c>
      <c r="G409" s="231" t="s">
        <v>152</v>
      </c>
      <c r="H409" s="232">
        <v>79.043999999999997</v>
      </c>
      <c r="I409" s="233"/>
      <c r="J409" s="234">
        <f>ROUND(I409*H409,2)</f>
        <v>0</v>
      </c>
      <c r="K409" s="235"/>
      <c r="L409" s="45"/>
      <c r="M409" s="236" t="s">
        <v>1</v>
      </c>
      <c r="N409" s="237" t="s">
        <v>42</v>
      </c>
      <c r="O409" s="92"/>
      <c r="P409" s="238">
        <f>O409*H409</f>
        <v>0</v>
      </c>
      <c r="Q409" s="238">
        <v>0</v>
      </c>
      <c r="R409" s="238">
        <f>Q409*H409</f>
        <v>0</v>
      </c>
      <c r="S409" s="238">
        <v>0</v>
      </c>
      <c r="T409" s="23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0" t="s">
        <v>237</v>
      </c>
      <c r="AT409" s="240" t="s">
        <v>149</v>
      </c>
      <c r="AU409" s="240" t="s">
        <v>86</v>
      </c>
      <c r="AY409" s="18" t="s">
        <v>147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8" t="s">
        <v>84</v>
      </c>
      <c r="BK409" s="241">
        <f>ROUND(I409*H409,2)</f>
        <v>0</v>
      </c>
      <c r="BL409" s="18" t="s">
        <v>237</v>
      </c>
      <c r="BM409" s="240" t="s">
        <v>791</v>
      </c>
    </row>
    <row r="410" s="13" customFormat="1">
      <c r="A410" s="13"/>
      <c r="B410" s="242"/>
      <c r="C410" s="243"/>
      <c r="D410" s="244" t="s">
        <v>155</v>
      </c>
      <c r="E410" s="245" t="s">
        <v>1</v>
      </c>
      <c r="F410" s="246" t="s">
        <v>792</v>
      </c>
      <c r="G410" s="243"/>
      <c r="H410" s="245" t="s">
        <v>1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2" t="s">
        <v>155</v>
      </c>
      <c r="AU410" s="252" t="s">
        <v>86</v>
      </c>
      <c r="AV410" s="13" t="s">
        <v>84</v>
      </c>
      <c r="AW410" s="13" t="s">
        <v>34</v>
      </c>
      <c r="AX410" s="13" t="s">
        <v>77</v>
      </c>
      <c r="AY410" s="252" t="s">
        <v>147</v>
      </c>
    </row>
    <row r="411" s="14" customFormat="1">
      <c r="A411" s="14"/>
      <c r="B411" s="253"/>
      <c r="C411" s="254"/>
      <c r="D411" s="244" t="s">
        <v>155</v>
      </c>
      <c r="E411" s="255" t="s">
        <v>1</v>
      </c>
      <c r="F411" s="256" t="s">
        <v>330</v>
      </c>
      <c r="G411" s="254"/>
      <c r="H411" s="257">
        <v>33.93</v>
      </c>
      <c r="I411" s="258"/>
      <c r="J411" s="254"/>
      <c r="K411" s="254"/>
      <c r="L411" s="259"/>
      <c r="M411" s="260"/>
      <c r="N411" s="261"/>
      <c r="O411" s="261"/>
      <c r="P411" s="261"/>
      <c r="Q411" s="261"/>
      <c r="R411" s="261"/>
      <c r="S411" s="261"/>
      <c r="T411" s="26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3" t="s">
        <v>155</v>
      </c>
      <c r="AU411" s="263" t="s">
        <v>86</v>
      </c>
      <c r="AV411" s="14" t="s">
        <v>86</v>
      </c>
      <c r="AW411" s="14" t="s">
        <v>34</v>
      </c>
      <c r="AX411" s="14" t="s">
        <v>77</v>
      </c>
      <c r="AY411" s="263" t="s">
        <v>147</v>
      </c>
    </row>
    <row r="412" s="14" customFormat="1">
      <c r="A412" s="14"/>
      <c r="B412" s="253"/>
      <c r="C412" s="254"/>
      <c r="D412" s="244" t="s">
        <v>155</v>
      </c>
      <c r="E412" s="255" t="s">
        <v>1</v>
      </c>
      <c r="F412" s="256" t="s">
        <v>331</v>
      </c>
      <c r="G412" s="254"/>
      <c r="H412" s="257">
        <v>45.113999999999997</v>
      </c>
      <c r="I412" s="258"/>
      <c r="J412" s="254"/>
      <c r="K412" s="254"/>
      <c r="L412" s="259"/>
      <c r="M412" s="260"/>
      <c r="N412" s="261"/>
      <c r="O412" s="261"/>
      <c r="P412" s="261"/>
      <c r="Q412" s="261"/>
      <c r="R412" s="261"/>
      <c r="S412" s="261"/>
      <c r="T412" s="26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3" t="s">
        <v>155</v>
      </c>
      <c r="AU412" s="263" t="s">
        <v>86</v>
      </c>
      <c r="AV412" s="14" t="s">
        <v>86</v>
      </c>
      <c r="AW412" s="14" t="s">
        <v>34</v>
      </c>
      <c r="AX412" s="14" t="s">
        <v>77</v>
      </c>
      <c r="AY412" s="263" t="s">
        <v>147</v>
      </c>
    </row>
    <row r="413" s="15" customFormat="1">
      <c r="A413" s="15"/>
      <c r="B413" s="264"/>
      <c r="C413" s="265"/>
      <c r="D413" s="244" t="s">
        <v>155</v>
      </c>
      <c r="E413" s="266" t="s">
        <v>1</v>
      </c>
      <c r="F413" s="267" t="s">
        <v>158</v>
      </c>
      <c r="G413" s="265"/>
      <c r="H413" s="268">
        <v>79.043999999999997</v>
      </c>
      <c r="I413" s="269"/>
      <c r="J413" s="265"/>
      <c r="K413" s="265"/>
      <c r="L413" s="270"/>
      <c r="M413" s="271"/>
      <c r="N413" s="272"/>
      <c r="O413" s="272"/>
      <c r="P413" s="272"/>
      <c r="Q413" s="272"/>
      <c r="R413" s="272"/>
      <c r="S413" s="272"/>
      <c r="T413" s="27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4" t="s">
        <v>155</v>
      </c>
      <c r="AU413" s="274" t="s">
        <v>86</v>
      </c>
      <c r="AV413" s="15" t="s">
        <v>153</v>
      </c>
      <c r="AW413" s="15" t="s">
        <v>34</v>
      </c>
      <c r="AX413" s="15" t="s">
        <v>84</v>
      </c>
      <c r="AY413" s="274" t="s">
        <v>147</v>
      </c>
    </row>
    <row r="414" s="2" customFormat="1" ht="16.5" customHeight="1">
      <c r="A414" s="39"/>
      <c r="B414" s="40"/>
      <c r="C414" s="278" t="s">
        <v>793</v>
      </c>
      <c r="D414" s="278" t="s">
        <v>574</v>
      </c>
      <c r="E414" s="279" t="s">
        <v>794</v>
      </c>
      <c r="F414" s="280" t="s">
        <v>795</v>
      </c>
      <c r="G414" s="281" t="s">
        <v>161</v>
      </c>
      <c r="H414" s="282">
        <v>1.976</v>
      </c>
      <c r="I414" s="283"/>
      <c r="J414" s="284">
        <f>ROUND(I414*H414,2)</f>
        <v>0</v>
      </c>
      <c r="K414" s="285"/>
      <c r="L414" s="286"/>
      <c r="M414" s="287" t="s">
        <v>1</v>
      </c>
      <c r="N414" s="288" t="s">
        <v>42</v>
      </c>
      <c r="O414" s="92"/>
      <c r="P414" s="238">
        <f>O414*H414</f>
        <v>0</v>
      </c>
      <c r="Q414" s="238">
        <v>0.55000000000000004</v>
      </c>
      <c r="R414" s="238">
        <f>Q414*H414</f>
        <v>1.0868</v>
      </c>
      <c r="S414" s="238">
        <v>0</v>
      </c>
      <c r="T414" s="23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0" t="s">
        <v>334</v>
      </c>
      <c r="AT414" s="240" t="s">
        <v>574</v>
      </c>
      <c r="AU414" s="240" t="s">
        <v>86</v>
      </c>
      <c r="AY414" s="18" t="s">
        <v>147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8" t="s">
        <v>84</v>
      </c>
      <c r="BK414" s="241">
        <f>ROUND(I414*H414,2)</f>
        <v>0</v>
      </c>
      <c r="BL414" s="18" t="s">
        <v>237</v>
      </c>
      <c r="BM414" s="240" t="s">
        <v>796</v>
      </c>
    </row>
    <row r="415" s="14" customFormat="1">
      <c r="A415" s="14"/>
      <c r="B415" s="253"/>
      <c r="C415" s="254"/>
      <c r="D415" s="244" t="s">
        <v>155</v>
      </c>
      <c r="E415" s="254"/>
      <c r="F415" s="256" t="s">
        <v>797</v>
      </c>
      <c r="G415" s="254"/>
      <c r="H415" s="257">
        <v>1.976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3" t="s">
        <v>155</v>
      </c>
      <c r="AU415" s="263" t="s">
        <v>86</v>
      </c>
      <c r="AV415" s="14" t="s">
        <v>86</v>
      </c>
      <c r="AW415" s="14" t="s">
        <v>4</v>
      </c>
      <c r="AX415" s="14" t="s">
        <v>84</v>
      </c>
      <c r="AY415" s="263" t="s">
        <v>147</v>
      </c>
    </row>
    <row r="416" s="2" customFormat="1" ht="24.15" customHeight="1">
      <c r="A416" s="39"/>
      <c r="B416" s="40"/>
      <c r="C416" s="228" t="s">
        <v>798</v>
      </c>
      <c r="D416" s="228" t="s">
        <v>149</v>
      </c>
      <c r="E416" s="229" t="s">
        <v>799</v>
      </c>
      <c r="F416" s="230" t="s">
        <v>800</v>
      </c>
      <c r="G416" s="231" t="s">
        <v>161</v>
      </c>
      <c r="H416" s="232">
        <v>1.976</v>
      </c>
      <c r="I416" s="233"/>
      <c r="J416" s="234">
        <f>ROUND(I416*H416,2)</f>
        <v>0</v>
      </c>
      <c r="K416" s="235"/>
      <c r="L416" s="45"/>
      <c r="M416" s="236" t="s">
        <v>1</v>
      </c>
      <c r="N416" s="237" t="s">
        <v>42</v>
      </c>
      <c r="O416" s="92"/>
      <c r="P416" s="238">
        <f>O416*H416</f>
        <v>0</v>
      </c>
      <c r="Q416" s="238">
        <v>0.022839999999999999</v>
      </c>
      <c r="R416" s="238">
        <f>Q416*H416</f>
        <v>0.045131839999999999</v>
      </c>
      <c r="S416" s="238">
        <v>0</v>
      </c>
      <c r="T416" s="23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0" t="s">
        <v>237</v>
      </c>
      <c r="AT416" s="240" t="s">
        <v>149</v>
      </c>
      <c r="AU416" s="240" t="s">
        <v>86</v>
      </c>
      <c r="AY416" s="18" t="s">
        <v>147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84</v>
      </c>
      <c r="BK416" s="241">
        <f>ROUND(I416*H416,2)</f>
        <v>0</v>
      </c>
      <c r="BL416" s="18" t="s">
        <v>237</v>
      </c>
      <c r="BM416" s="240" t="s">
        <v>801</v>
      </c>
    </row>
    <row r="417" s="14" customFormat="1">
      <c r="A417" s="14"/>
      <c r="B417" s="253"/>
      <c r="C417" s="254"/>
      <c r="D417" s="244" t="s">
        <v>155</v>
      </c>
      <c r="E417" s="255" t="s">
        <v>1</v>
      </c>
      <c r="F417" s="256" t="s">
        <v>787</v>
      </c>
      <c r="G417" s="254"/>
      <c r="H417" s="257">
        <v>1.976</v>
      </c>
      <c r="I417" s="258"/>
      <c r="J417" s="254"/>
      <c r="K417" s="254"/>
      <c r="L417" s="259"/>
      <c r="M417" s="260"/>
      <c r="N417" s="261"/>
      <c r="O417" s="261"/>
      <c r="P417" s="261"/>
      <c r="Q417" s="261"/>
      <c r="R417" s="261"/>
      <c r="S417" s="261"/>
      <c r="T417" s="26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3" t="s">
        <v>155</v>
      </c>
      <c r="AU417" s="263" t="s">
        <v>86</v>
      </c>
      <c r="AV417" s="14" t="s">
        <v>86</v>
      </c>
      <c r="AW417" s="14" t="s">
        <v>34</v>
      </c>
      <c r="AX417" s="14" t="s">
        <v>77</v>
      </c>
      <c r="AY417" s="263" t="s">
        <v>147</v>
      </c>
    </row>
    <row r="418" s="15" customFormat="1">
      <c r="A418" s="15"/>
      <c r="B418" s="264"/>
      <c r="C418" s="265"/>
      <c r="D418" s="244" t="s">
        <v>155</v>
      </c>
      <c r="E418" s="266" t="s">
        <v>1</v>
      </c>
      <c r="F418" s="267" t="s">
        <v>158</v>
      </c>
      <c r="G418" s="265"/>
      <c r="H418" s="268">
        <v>1.976</v>
      </c>
      <c r="I418" s="269"/>
      <c r="J418" s="265"/>
      <c r="K418" s="265"/>
      <c r="L418" s="270"/>
      <c r="M418" s="271"/>
      <c r="N418" s="272"/>
      <c r="O418" s="272"/>
      <c r="P418" s="272"/>
      <c r="Q418" s="272"/>
      <c r="R418" s="272"/>
      <c r="S418" s="272"/>
      <c r="T418" s="273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4" t="s">
        <v>155</v>
      </c>
      <c r="AU418" s="274" t="s">
        <v>86</v>
      </c>
      <c r="AV418" s="15" t="s">
        <v>153</v>
      </c>
      <c r="AW418" s="15" t="s">
        <v>34</v>
      </c>
      <c r="AX418" s="15" t="s">
        <v>84</v>
      </c>
      <c r="AY418" s="274" t="s">
        <v>147</v>
      </c>
    </row>
    <row r="419" s="2" customFormat="1" ht="24.15" customHeight="1">
      <c r="A419" s="39"/>
      <c r="B419" s="40"/>
      <c r="C419" s="228" t="s">
        <v>802</v>
      </c>
      <c r="D419" s="228" t="s">
        <v>149</v>
      </c>
      <c r="E419" s="229" t="s">
        <v>803</v>
      </c>
      <c r="F419" s="230" t="s">
        <v>804</v>
      </c>
      <c r="G419" s="231" t="s">
        <v>152</v>
      </c>
      <c r="H419" s="232">
        <v>25.350000000000001</v>
      </c>
      <c r="I419" s="233"/>
      <c r="J419" s="234">
        <f>ROUND(I419*H419,2)</f>
        <v>0</v>
      </c>
      <c r="K419" s="235"/>
      <c r="L419" s="45"/>
      <c r="M419" s="236" t="s">
        <v>1</v>
      </c>
      <c r="N419" s="237" t="s">
        <v>42</v>
      </c>
      <c r="O419" s="92"/>
      <c r="P419" s="238">
        <f>O419*H419</f>
        <v>0</v>
      </c>
      <c r="Q419" s="238">
        <v>0.025059999999999999</v>
      </c>
      <c r="R419" s="238">
        <f>Q419*H419</f>
        <v>0.63527100000000003</v>
      </c>
      <c r="S419" s="238">
        <v>0</v>
      </c>
      <c r="T419" s="23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0" t="s">
        <v>237</v>
      </c>
      <c r="AT419" s="240" t="s">
        <v>149</v>
      </c>
      <c r="AU419" s="240" t="s">
        <v>86</v>
      </c>
      <c r="AY419" s="18" t="s">
        <v>147</v>
      </c>
      <c r="BE419" s="241">
        <f>IF(N419="základní",J419,0)</f>
        <v>0</v>
      </c>
      <c r="BF419" s="241">
        <f>IF(N419="snížená",J419,0)</f>
        <v>0</v>
      </c>
      <c r="BG419" s="241">
        <f>IF(N419="zákl. přenesená",J419,0)</f>
        <v>0</v>
      </c>
      <c r="BH419" s="241">
        <f>IF(N419="sníž. přenesená",J419,0)</f>
        <v>0</v>
      </c>
      <c r="BI419" s="241">
        <f>IF(N419="nulová",J419,0)</f>
        <v>0</v>
      </c>
      <c r="BJ419" s="18" t="s">
        <v>84</v>
      </c>
      <c r="BK419" s="241">
        <f>ROUND(I419*H419,2)</f>
        <v>0</v>
      </c>
      <c r="BL419" s="18" t="s">
        <v>237</v>
      </c>
      <c r="BM419" s="240" t="s">
        <v>805</v>
      </c>
    </row>
    <row r="420" s="13" customFormat="1">
      <c r="A420" s="13"/>
      <c r="B420" s="242"/>
      <c r="C420" s="243"/>
      <c r="D420" s="244" t="s">
        <v>155</v>
      </c>
      <c r="E420" s="245" t="s">
        <v>1</v>
      </c>
      <c r="F420" s="246" t="s">
        <v>806</v>
      </c>
      <c r="G420" s="243"/>
      <c r="H420" s="245" t="s">
        <v>1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2" t="s">
        <v>155</v>
      </c>
      <c r="AU420" s="252" t="s">
        <v>86</v>
      </c>
      <c r="AV420" s="13" t="s">
        <v>84</v>
      </c>
      <c r="AW420" s="13" t="s">
        <v>34</v>
      </c>
      <c r="AX420" s="13" t="s">
        <v>77</v>
      </c>
      <c r="AY420" s="252" t="s">
        <v>147</v>
      </c>
    </row>
    <row r="421" s="14" customFormat="1">
      <c r="A421" s="14"/>
      <c r="B421" s="253"/>
      <c r="C421" s="254"/>
      <c r="D421" s="244" t="s">
        <v>155</v>
      </c>
      <c r="E421" s="255" t="s">
        <v>1</v>
      </c>
      <c r="F421" s="256" t="s">
        <v>807</v>
      </c>
      <c r="G421" s="254"/>
      <c r="H421" s="257">
        <v>11.07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3" t="s">
        <v>155</v>
      </c>
      <c r="AU421" s="263" t="s">
        <v>86</v>
      </c>
      <c r="AV421" s="14" t="s">
        <v>86</v>
      </c>
      <c r="AW421" s="14" t="s">
        <v>34</v>
      </c>
      <c r="AX421" s="14" t="s">
        <v>77</v>
      </c>
      <c r="AY421" s="263" t="s">
        <v>147</v>
      </c>
    </row>
    <row r="422" s="14" customFormat="1">
      <c r="A422" s="14"/>
      <c r="B422" s="253"/>
      <c r="C422" s="254"/>
      <c r="D422" s="244" t="s">
        <v>155</v>
      </c>
      <c r="E422" s="255" t="s">
        <v>1</v>
      </c>
      <c r="F422" s="256" t="s">
        <v>808</v>
      </c>
      <c r="G422" s="254"/>
      <c r="H422" s="257">
        <v>14.279999999999999</v>
      </c>
      <c r="I422" s="258"/>
      <c r="J422" s="254"/>
      <c r="K422" s="254"/>
      <c r="L422" s="259"/>
      <c r="M422" s="260"/>
      <c r="N422" s="261"/>
      <c r="O422" s="261"/>
      <c r="P422" s="261"/>
      <c r="Q422" s="261"/>
      <c r="R422" s="261"/>
      <c r="S422" s="261"/>
      <c r="T422" s="26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3" t="s">
        <v>155</v>
      </c>
      <c r="AU422" s="263" t="s">
        <v>86</v>
      </c>
      <c r="AV422" s="14" t="s">
        <v>86</v>
      </c>
      <c r="AW422" s="14" t="s">
        <v>34</v>
      </c>
      <c r="AX422" s="14" t="s">
        <v>77</v>
      </c>
      <c r="AY422" s="263" t="s">
        <v>147</v>
      </c>
    </row>
    <row r="423" s="15" customFormat="1">
      <c r="A423" s="15"/>
      <c r="B423" s="264"/>
      <c r="C423" s="265"/>
      <c r="D423" s="244" t="s">
        <v>155</v>
      </c>
      <c r="E423" s="266" t="s">
        <v>1</v>
      </c>
      <c r="F423" s="267" t="s">
        <v>158</v>
      </c>
      <c r="G423" s="265"/>
      <c r="H423" s="268">
        <v>25.350000000000001</v>
      </c>
      <c r="I423" s="269"/>
      <c r="J423" s="265"/>
      <c r="K423" s="265"/>
      <c r="L423" s="270"/>
      <c r="M423" s="271"/>
      <c r="N423" s="272"/>
      <c r="O423" s="272"/>
      <c r="P423" s="272"/>
      <c r="Q423" s="272"/>
      <c r="R423" s="272"/>
      <c r="S423" s="272"/>
      <c r="T423" s="27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4" t="s">
        <v>155</v>
      </c>
      <c r="AU423" s="274" t="s">
        <v>86</v>
      </c>
      <c r="AV423" s="15" t="s">
        <v>153</v>
      </c>
      <c r="AW423" s="15" t="s">
        <v>34</v>
      </c>
      <c r="AX423" s="15" t="s">
        <v>84</v>
      </c>
      <c r="AY423" s="274" t="s">
        <v>147</v>
      </c>
    </row>
    <row r="424" s="2" customFormat="1" ht="21.75" customHeight="1">
      <c r="A424" s="39"/>
      <c r="B424" s="40"/>
      <c r="C424" s="228" t="s">
        <v>809</v>
      </c>
      <c r="D424" s="228" t="s">
        <v>149</v>
      </c>
      <c r="E424" s="229" t="s">
        <v>810</v>
      </c>
      <c r="F424" s="230" t="s">
        <v>811</v>
      </c>
      <c r="G424" s="231" t="s">
        <v>152</v>
      </c>
      <c r="H424" s="232">
        <v>44.700000000000003</v>
      </c>
      <c r="I424" s="233"/>
      <c r="J424" s="234">
        <f>ROUND(I424*H424,2)</f>
        <v>0</v>
      </c>
      <c r="K424" s="235"/>
      <c r="L424" s="45"/>
      <c r="M424" s="236" t="s">
        <v>1</v>
      </c>
      <c r="N424" s="237" t="s">
        <v>42</v>
      </c>
      <c r="O424" s="92"/>
      <c r="P424" s="238">
        <f>O424*H424</f>
        <v>0</v>
      </c>
      <c r="Q424" s="238">
        <v>0.031320000000000001</v>
      </c>
      <c r="R424" s="238">
        <f>Q424*H424</f>
        <v>1.400004</v>
      </c>
      <c r="S424" s="238">
        <v>0</v>
      </c>
      <c r="T424" s="23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0" t="s">
        <v>237</v>
      </c>
      <c r="AT424" s="240" t="s">
        <v>149</v>
      </c>
      <c r="AU424" s="240" t="s">
        <v>86</v>
      </c>
      <c r="AY424" s="18" t="s">
        <v>147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8" t="s">
        <v>84</v>
      </c>
      <c r="BK424" s="241">
        <f>ROUND(I424*H424,2)</f>
        <v>0</v>
      </c>
      <c r="BL424" s="18" t="s">
        <v>237</v>
      </c>
      <c r="BM424" s="240" t="s">
        <v>812</v>
      </c>
    </row>
    <row r="425" s="14" customFormat="1">
      <c r="A425" s="14"/>
      <c r="B425" s="253"/>
      <c r="C425" s="254"/>
      <c r="D425" s="244" t="s">
        <v>155</v>
      </c>
      <c r="E425" s="255" t="s">
        <v>1</v>
      </c>
      <c r="F425" s="256" t="s">
        <v>813</v>
      </c>
      <c r="G425" s="254"/>
      <c r="H425" s="257">
        <v>44.700000000000003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3" t="s">
        <v>155</v>
      </c>
      <c r="AU425" s="263" t="s">
        <v>86</v>
      </c>
      <c r="AV425" s="14" t="s">
        <v>86</v>
      </c>
      <c r="AW425" s="14" t="s">
        <v>34</v>
      </c>
      <c r="AX425" s="14" t="s">
        <v>77</v>
      </c>
      <c r="AY425" s="263" t="s">
        <v>147</v>
      </c>
    </row>
    <row r="426" s="15" customFormat="1">
      <c r="A426" s="15"/>
      <c r="B426" s="264"/>
      <c r="C426" s="265"/>
      <c r="D426" s="244" t="s">
        <v>155</v>
      </c>
      <c r="E426" s="266" t="s">
        <v>1</v>
      </c>
      <c r="F426" s="267" t="s">
        <v>158</v>
      </c>
      <c r="G426" s="265"/>
      <c r="H426" s="268">
        <v>44.700000000000003</v>
      </c>
      <c r="I426" s="269"/>
      <c r="J426" s="265"/>
      <c r="K426" s="265"/>
      <c r="L426" s="270"/>
      <c r="M426" s="271"/>
      <c r="N426" s="272"/>
      <c r="O426" s="272"/>
      <c r="P426" s="272"/>
      <c r="Q426" s="272"/>
      <c r="R426" s="272"/>
      <c r="S426" s="272"/>
      <c r="T426" s="273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4" t="s">
        <v>155</v>
      </c>
      <c r="AU426" s="274" t="s">
        <v>86</v>
      </c>
      <c r="AV426" s="15" t="s">
        <v>153</v>
      </c>
      <c r="AW426" s="15" t="s">
        <v>34</v>
      </c>
      <c r="AX426" s="15" t="s">
        <v>84</v>
      </c>
      <c r="AY426" s="274" t="s">
        <v>147</v>
      </c>
    </row>
    <row r="427" s="2" customFormat="1" ht="24.15" customHeight="1">
      <c r="A427" s="39"/>
      <c r="B427" s="40"/>
      <c r="C427" s="228" t="s">
        <v>814</v>
      </c>
      <c r="D427" s="228" t="s">
        <v>149</v>
      </c>
      <c r="E427" s="229" t="s">
        <v>815</v>
      </c>
      <c r="F427" s="230" t="s">
        <v>816</v>
      </c>
      <c r="G427" s="231" t="s">
        <v>189</v>
      </c>
      <c r="H427" s="232">
        <v>3.1709999999999998</v>
      </c>
      <c r="I427" s="233"/>
      <c r="J427" s="234">
        <f>ROUND(I427*H427,2)</f>
        <v>0</v>
      </c>
      <c r="K427" s="235"/>
      <c r="L427" s="45"/>
      <c r="M427" s="236" t="s">
        <v>1</v>
      </c>
      <c r="N427" s="237" t="s">
        <v>42</v>
      </c>
      <c r="O427" s="92"/>
      <c r="P427" s="238">
        <f>O427*H427</f>
        <v>0</v>
      </c>
      <c r="Q427" s="238">
        <v>0</v>
      </c>
      <c r="R427" s="238">
        <f>Q427*H427</f>
        <v>0</v>
      </c>
      <c r="S427" s="238">
        <v>0</v>
      </c>
      <c r="T427" s="23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0" t="s">
        <v>237</v>
      </c>
      <c r="AT427" s="240" t="s">
        <v>149</v>
      </c>
      <c r="AU427" s="240" t="s">
        <v>86</v>
      </c>
      <c r="AY427" s="18" t="s">
        <v>147</v>
      </c>
      <c r="BE427" s="241">
        <f>IF(N427="základní",J427,0)</f>
        <v>0</v>
      </c>
      <c r="BF427" s="241">
        <f>IF(N427="snížená",J427,0)</f>
        <v>0</v>
      </c>
      <c r="BG427" s="241">
        <f>IF(N427="zákl. přenesená",J427,0)</f>
        <v>0</v>
      </c>
      <c r="BH427" s="241">
        <f>IF(N427="sníž. přenesená",J427,0)</f>
        <v>0</v>
      </c>
      <c r="BI427" s="241">
        <f>IF(N427="nulová",J427,0)</f>
        <v>0</v>
      </c>
      <c r="BJ427" s="18" t="s">
        <v>84</v>
      </c>
      <c r="BK427" s="241">
        <f>ROUND(I427*H427,2)</f>
        <v>0</v>
      </c>
      <c r="BL427" s="18" t="s">
        <v>237</v>
      </c>
      <c r="BM427" s="240" t="s">
        <v>817</v>
      </c>
    </row>
    <row r="428" s="12" customFormat="1" ht="22.8" customHeight="1">
      <c r="A428" s="12"/>
      <c r="B428" s="212"/>
      <c r="C428" s="213"/>
      <c r="D428" s="214" t="s">
        <v>76</v>
      </c>
      <c r="E428" s="226" t="s">
        <v>332</v>
      </c>
      <c r="F428" s="226" t="s">
        <v>333</v>
      </c>
      <c r="G428" s="213"/>
      <c r="H428" s="213"/>
      <c r="I428" s="216"/>
      <c r="J428" s="227">
        <f>BK428</f>
        <v>0</v>
      </c>
      <c r="K428" s="213"/>
      <c r="L428" s="218"/>
      <c r="M428" s="219"/>
      <c r="N428" s="220"/>
      <c r="O428" s="220"/>
      <c r="P428" s="221">
        <f>SUM(P429:P442)</f>
        <v>0</v>
      </c>
      <c r="Q428" s="220"/>
      <c r="R428" s="221">
        <f>SUM(R429:R442)</f>
        <v>4.5940814200000002</v>
      </c>
      <c r="S428" s="220"/>
      <c r="T428" s="222">
        <f>SUM(T429:T442)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23" t="s">
        <v>86</v>
      </c>
      <c r="AT428" s="224" t="s">
        <v>76</v>
      </c>
      <c r="AU428" s="224" t="s">
        <v>84</v>
      </c>
      <c r="AY428" s="223" t="s">
        <v>147</v>
      </c>
      <c r="BK428" s="225">
        <f>SUM(BK429:BK442)</f>
        <v>0</v>
      </c>
    </row>
    <row r="429" s="2" customFormat="1" ht="33" customHeight="1">
      <c r="A429" s="39"/>
      <c r="B429" s="40"/>
      <c r="C429" s="228" t="s">
        <v>818</v>
      </c>
      <c r="D429" s="228" t="s">
        <v>149</v>
      </c>
      <c r="E429" s="229" t="s">
        <v>819</v>
      </c>
      <c r="F429" s="230" t="s">
        <v>820</v>
      </c>
      <c r="G429" s="231" t="s">
        <v>152</v>
      </c>
      <c r="H429" s="232">
        <v>110</v>
      </c>
      <c r="I429" s="233"/>
      <c r="J429" s="234">
        <f>ROUND(I429*H429,2)</f>
        <v>0</v>
      </c>
      <c r="K429" s="235"/>
      <c r="L429" s="45"/>
      <c r="M429" s="236" t="s">
        <v>1</v>
      </c>
      <c r="N429" s="237" t="s">
        <v>42</v>
      </c>
      <c r="O429" s="92"/>
      <c r="P429" s="238">
        <f>O429*H429</f>
        <v>0</v>
      </c>
      <c r="Q429" s="238">
        <v>0.024879999999999999</v>
      </c>
      <c r="R429" s="238">
        <f>Q429*H429</f>
        <v>2.7368000000000001</v>
      </c>
      <c r="S429" s="238">
        <v>0</v>
      </c>
      <c r="T429" s="23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0" t="s">
        <v>237</v>
      </c>
      <c r="AT429" s="240" t="s">
        <v>149</v>
      </c>
      <c r="AU429" s="240" t="s">
        <v>86</v>
      </c>
      <c r="AY429" s="18" t="s">
        <v>147</v>
      </c>
      <c r="BE429" s="241">
        <f>IF(N429="základní",J429,0)</f>
        <v>0</v>
      </c>
      <c r="BF429" s="241">
        <f>IF(N429="snížená",J429,0)</f>
        <v>0</v>
      </c>
      <c r="BG429" s="241">
        <f>IF(N429="zákl. přenesená",J429,0)</f>
        <v>0</v>
      </c>
      <c r="BH429" s="241">
        <f>IF(N429="sníž. přenesená",J429,0)</f>
        <v>0</v>
      </c>
      <c r="BI429" s="241">
        <f>IF(N429="nulová",J429,0)</f>
        <v>0</v>
      </c>
      <c r="BJ429" s="18" t="s">
        <v>84</v>
      </c>
      <c r="BK429" s="241">
        <f>ROUND(I429*H429,2)</f>
        <v>0</v>
      </c>
      <c r="BL429" s="18" t="s">
        <v>237</v>
      </c>
      <c r="BM429" s="240" t="s">
        <v>821</v>
      </c>
    </row>
    <row r="430" s="13" customFormat="1">
      <c r="A430" s="13"/>
      <c r="B430" s="242"/>
      <c r="C430" s="243"/>
      <c r="D430" s="244" t="s">
        <v>155</v>
      </c>
      <c r="E430" s="245" t="s">
        <v>1</v>
      </c>
      <c r="F430" s="246" t="s">
        <v>822</v>
      </c>
      <c r="G430" s="243"/>
      <c r="H430" s="245" t="s">
        <v>1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2" t="s">
        <v>155</v>
      </c>
      <c r="AU430" s="252" t="s">
        <v>86</v>
      </c>
      <c r="AV430" s="13" t="s">
        <v>84</v>
      </c>
      <c r="AW430" s="13" t="s">
        <v>34</v>
      </c>
      <c r="AX430" s="13" t="s">
        <v>77</v>
      </c>
      <c r="AY430" s="252" t="s">
        <v>147</v>
      </c>
    </row>
    <row r="431" s="14" customFormat="1">
      <c r="A431" s="14"/>
      <c r="B431" s="253"/>
      <c r="C431" s="254"/>
      <c r="D431" s="244" t="s">
        <v>155</v>
      </c>
      <c r="E431" s="255" t="s">
        <v>1</v>
      </c>
      <c r="F431" s="256" t="s">
        <v>823</v>
      </c>
      <c r="G431" s="254"/>
      <c r="H431" s="257">
        <v>110</v>
      </c>
      <c r="I431" s="258"/>
      <c r="J431" s="254"/>
      <c r="K431" s="254"/>
      <c r="L431" s="259"/>
      <c r="M431" s="260"/>
      <c r="N431" s="261"/>
      <c r="O431" s="261"/>
      <c r="P431" s="261"/>
      <c r="Q431" s="261"/>
      <c r="R431" s="261"/>
      <c r="S431" s="261"/>
      <c r="T431" s="26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3" t="s">
        <v>155</v>
      </c>
      <c r="AU431" s="263" t="s">
        <v>86</v>
      </c>
      <c r="AV431" s="14" t="s">
        <v>86</v>
      </c>
      <c r="AW431" s="14" t="s">
        <v>34</v>
      </c>
      <c r="AX431" s="14" t="s">
        <v>77</v>
      </c>
      <c r="AY431" s="263" t="s">
        <v>147</v>
      </c>
    </row>
    <row r="432" s="15" customFormat="1">
      <c r="A432" s="15"/>
      <c r="B432" s="264"/>
      <c r="C432" s="265"/>
      <c r="D432" s="244" t="s">
        <v>155</v>
      </c>
      <c r="E432" s="266" t="s">
        <v>1</v>
      </c>
      <c r="F432" s="267" t="s">
        <v>158</v>
      </c>
      <c r="G432" s="265"/>
      <c r="H432" s="268">
        <v>110</v>
      </c>
      <c r="I432" s="269"/>
      <c r="J432" s="265"/>
      <c r="K432" s="265"/>
      <c r="L432" s="270"/>
      <c r="M432" s="271"/>
      <c r="N432" s="272"/>
      <c r="O432" s="272"/>
      <c r="P432" s="272"/>
      <c r="Q432" s="272"/>
      <c r="R432" s="272"/>
      <c r="S432" s="272"/>
      <c r="T432" s="27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4" t="s">
        <v>155</v>
      </c>
      <c r="AU432" s="274" t="s">
        <v>86</v>
      </c>
      <c r="AV432" s="15" t="s">
        <v>153</v>
      </c>
      <c r="AW432" s="15" t="s">
        <v>34</v>
      </c>
      <c r="AX432" s="15" t="s">
        <v>84</v>
      </c>
      <c r="AY432" s="274" t="s">
        <v>147</v>
      </c>
    </row>
    <row r="433" s="2" customFormat="1" ht="24.15" customHeight="1">
      <c r="A433" s="39"/>
      <c r="B433" s="40"/>
      <c r="C433" s="228" t="s">
        <v>824</v>
      </c>
      <c r="D433" s="228" t="s">
        <v>149</v>
      </c>
      <c r="E433" s="229" t="s">
        <v>825</v>
      </c>
      <c r="F433" s="230" t="s">
        <v>826</v>
      </c>
      <c r="G433" s="231" t="s">
        <v>152</v>
      </c>
      <c r="H433" s="232">
        <v>184.34</v>
      </c>
      <c r="I433" s="233"/>
      <c r="J433" s="234">
        <f>ROUND(I433*H433,2)</f>
        <v>0</v>
      </c>
      <c r="K433" s="235"/>
      <c r="L433" s="45"/>
      <c r="M433" s="236" t="s">
        <v>1</v>
      </c>
      <c r="N433" s="237" t="s">
        <v>42</v>
      </c>
      <c r="O433" s="92"/>
      <c r="P433" s="238">
        <f>O433*H433</f>
        <v>0</v>
      </c>
      <c r="Q433" s="238">
        <v>0</v>
      </c>
      <c r="R433" s="238">
        <f>Q433*H433</f>
        <v>0</v>
      </c>
      <c r="S433" s="238">
        <v>0</v>
      </c>
      <c r="T433" s="23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237</v>
      </c>
      <c r="AT433" s="240" t="s">
        <v>149</v>
      </c>
      <c r="AU433" s="240" t="s">
        <v>86</v>
      </c>
      <c r="AY433" s="18" t="s">
        <v>147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84</v>
      </c>
      <c r="BK433" s="241">
        <f>ROUND(I433*H433,2)</f>
        <v>0</v>
      </c>
      <c r="BL433" s="18" t="s">
        <v>237</v>
      </c>
      <c r="BM433" s="240" t="s">
        <v>827</v>
      </c>
    </row>
    <row r="434" s="14" customFormat="1">
      <c r="A434" s="14"/>
      <c r="B434" s="253"/>
      <c r="C434" s="254"/>
      <c r="D434" s="244" t="s">
        <v>155</v>
      </c>
      <c r="E434" s="255" t="s">
        <v>1</v>
      </c>
      <c r="F434" s="256" t="s">
        <v>828</v>
      </c>
      <c r="G434" s="254"/>
      <c r="H434" s="257">
        <v>184.34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3" t="s">
        <v>155</v>
      </c>
      <c r="AU434" s="263" t="s">
        <v>86</v>
      </c>
      <c r="AV434" s="14" t="s">
        <v>86</v>
      </c>
      <c r="AW434" s="14" t="s">
        <v>34</v>
      </c>
      <c r="AX434" s="14" t="s">
        <v>77</v>
      </c>
      <c r="AY434" s="263" t="s">
        <v>147</v>
      </c>
    </row>
    <row r="435" s="15" customFormat="1">
      <c r="A435" s="15"/>
      <c r="B435" s="264"/>
      <c r="C435" s="265"/>
      <c r="D435" s="244" t="s">
        <v>155</v>
      </c>
      <c r="E435" s="266" t="s">
        <v>1</v>
      </c>
      <c r="F435" s="267" t="s">
        <v>158</v>
      </c>
      <c r="G435" s="265"/>
      <c r="H435" s="268">
        <v>184.34</v>
      </c>
      <c r="I435" s="269"/>
      <c r="J435" s="265"/>
      <c r="K435" s="265"/>
      <c r="L435" s="270"/>
      <c r="M435" s="271"/>
      <c r="N435" s="272"/>
      <c r="O435" s="272"/>
      <c r="P435" s="272"/>
      <c r="Q435" s="272"/>
      <c r="R435" s="272"/>
      <c r="S435" s="272"/>
      <c r="T435" s="27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4" t="s">
        <v>155</v>
      </c>
      <c r="AU435" s="274" t="s">
        <v>86</v>
      </c>
      <c r="AV435" s="15" t="s">
        <v>153</v>
      </c>
      <c r="AW435" s="15" t="s">
        <v>34</v>
      </c>
      <c r="AX435" s="15" t="s">
        <v>84</v>
      </c>
      <c r="AY435" s="274" t="s">
        <v>147</v>
      </c>
    </row>
    <row r="436" s="2" customFormat="1" ht="16.5" customHeight="1">
      <c r="A436" s="39"/>
      <c r="B436" s="40"/>
      <c r="C436" s="278" t="s">
        <v>829</v>
      </c>
      <c r="D436" s="278" t="s">
        <v>574</v>
      </c>
      <c r="E436" s="279" t="s">
        <v>830</v>
      </c>
      <c r="F436" s="280" t="s">
        <v>831</v>
      </c>
      <c r="G436" s="281" t="s">
        <v>152</v>
      </c>
      <c r="H436" s="282">
        <v>207.106</v>
      </c>
      <c r="I436" s="283"/>
      <c r="J436" s="284">
        <f>ROUND(I436*H436,2)</f>
        <v>0</v>
      </c>
      <c r="K436" s="285"/>
      <c r="L436" s="286"/>
      <c r="M436" s="287" t="s">
        <v>1</v>
      </c>
      <c r="N436" s="288" t="s">
        <v>42</v>
      </c>
      <c r="O436" s="92"/>
      <c r="P436" s="238">
        <f>O436*H436</f>
        <v>0</v>
      </c>
      <c r="Q436" s="238">
        <v>0.00017000000000000001</v>
      </c>
      <c r="R436" s="238">
        <f>Q436*H436</f>
        <v>0.03520802</v>
      </c>
      <c r="S436" s="238">
        <v>0</v>
      </c>
      <c r="T436" s="23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0" t="s">
        <v>334</v>
      </c>
      <c r="AT436" s="240" t="s">
        <v>574</v>
      </c>
      <c r="AU436" s="240" t="s">
        <v>86</v>
      </c>
      <c r="AY436" s="18" t="s">
        <v>147</v>
      </c>
      <c r="BE436" s="241">
        <f>IF(N436="základní",J436,0)</f>
        <v>0</v>
      </c>
      <c r="BF436" s="241">
        <f>IF(N436="snížená",J436,0)</f>
        <v>0</v>
      </c>
      <c r="BG436" s="241">
        <f>IF(N436="zákl. přenesená",J436,0)</f>
        <v>0</v>
      </c>
      <c r="BH436" s="241">
        <f>IF(N436="sníž. přenesená",J436,0)</f>
        <v>0</v>
      </c>
      <c r="BI436" s="241">
        <f>IF(N436="nulová",J436,0)</f>
        <v>0</v>
      </c>
      <c r="BJ436" s="18" t="s">
        <v>84</v>
      </c>
      <c r="BK436" s="241">
        <f>ROUND(I436*H436,2)</f>
        <v>0</v>
      </c>
      <c r="BL436" s="18" t="s">
        <v>237</v>
      </c>
      <c r="BM436" s="240" t="s">
        <v>832</v>
      </c>
    </row>
    <row r="437" s="14" customFormat="1">
      <c r="A437" s="14"/>
      <c r="B437" s="253"/>
      <c r="C437" s="254"/>
      <c r="D437" s="244" t="s">
        <v>155</v>
      </c>
      <c r="E437" s="254"/>
      <c r="F437" s="256" t="s">
        <v>833</v>
      </c>
      <c r="G437" s="254"/>
      <c r="H437" s="257">
        <v>207.106</v>
      </c>
      <c r="I437" s="258"/>
      <c r="J437" s="254"/>
      <c r="K437" s="254"/>
      <c r="L437" s="259"/>
      <c r="M437" s="260"/>
      <c r="N437" s="261"/>
      <c r="O437" s="261"/>
      <c r="P437" s="261"/>
      <c r="Q437" s="261"/>
      <c r="R437" s="261"/>
      <c r="S437" s="261"/>
      <c r="T437" s="26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3" t="s">
        <v>155</v>
      </c>
      <c r="AU437" s="263" t="s">
        <v>86</v>
      </c>
      <c r="AV437" s="14" t="s">
        <v>86</v>
      </c>
      <c r="AW437" s="14" t="s">
        <v>4</v>
      </c>
      <c r="AX437" s="14" t="s">
        <v>84</v>
      </c>
      <c r="AY437" s="263" t="s">
        <v>147</v>
      </c>
    </row>
    <row r="438" s="2" customFormat="1" ht="24.15" customHeight="1">
      <c r="A438" s="39"/>
      <c r="B438" s="40"/>
      <c r="C438" s="228" t="s">
        <v>834</v>
      </c>
      <c r="D438" s="228" t="s">
        <v>149</v>
      </c>
      <c r="E438" s="229" t="s">
        <v>835</v>
      </c>
      <c r="F438" s="230" t="s">
        <v>836</v>
      </c>
      <c r="G438" s="231" t="s">
        <v>152</v>
      </c>
      <c r="H438" s="232">
        <v>74.340000000000003</v>
      </c>
      <c r="I438" s="233"/>
      <c r="J438" s="234">
        <f>ROUND(I438*H438,2)</f>
        <v>0</v>
      </c>
      <c r="K438" s="235"/>
      <c r="L438" s="45"/>
      <c r="M438" s="236" t="s">
        <v>1</v>
      </c>
      <c r="N438" s="237" t="s">
        <v>42</v>
      </c>
      <c r="O438" s="92"/>
      <c r="P438" s="238">
        <f>O438*H438</f>
        <v>0</v>
      </c>
      <c r="Q438" s="238">
        <v>0.024510000000000001</v>
      </c>
      <c r="R438" s="238">
        <f>Q438*H438</f>
        <v>1.8220734000000001</v>
      </c>
      <c r="S438" s="238">
        <v>0</v>
      </c>
      <c r="T438" s="23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0" t="s">
        <v>237</v>
      </c>
      <c r="AT438" s="240" t="s">
        <v>149</v>
      </c>
      <c r="AU438" s="240" t="s">
        <v>86</v>
      </c>
      <c r="AY438" s="18" t="s">
        <v>147</v>
      </c>
      <c r="BE438" s="241">
        <f>IF(N438="základní",J438,0)</f>
        <v>0</v>
      </c>
      <c r="BF438" s="241">
        <f>IF(N438="snížená",J438,0)</f>
        <v>0</v>
      </c>
      <c r="BG438" s="241">
        <f>IF(N438="zákl. přenesená",J438,0)</f>
        <v>0</v>
      </c>
      <c r="BH438" s="241">
        <f>IF(N438="sníž. přenesená",J438,0)</f>
        <v>0</v>
      </c>
      <c r="BI438" s="241">
        <f>IF(N438="nulová",J438,0)</f>
        <v>0</v>
      </c>
      <c r="BJ438" s="18" t="s">
        <v>84</v>
      </c>
      <c r="BK438" s="241">
        <f>ROUND(I438*H438,2)</f>
        <v>0</v>
      </c>
      <c r="BL438" s="18" t="s">
        <v>237</v>
      </c>
      <c r="BM438" s="240" t="s">
        <v>837</v>
      </c>
    </row>
    <row r="439" s="13" customFormat="1">
      <c r="A439" s="13"/>
      <c r="B439" s="242"/>
      <c r="C439" s="243"/>
      <c r="D439" s="244" t="s">
        <v>155</v>
      </c>
      <c r="E439" s="245" t="s">
        <v>1</v>
      </c>
      <c r="F439" s="246" t="s">
        <v>838</v>
      </c>
      <c r="G439" s="243"/>
      <c r="H439" s="245" t="s">
        <v>1</v>
      </c>
      <c r="I439" s="247"/>
      <c r="J439" s="243"/>
      <c r="K439" s="243"/>
      <c r="L439" s="248"/>
      <c r="M439" s="249"/>
      <c r="N439" s="250"/>
      <c r="O439" s="250"/>
      <c r="P439" s="250"/>
      <c r="Q439" s="250"/>
      <c r="R439" s="250"/>
      <c r="S439" s="250"/>
      <c r="T439" s="25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2" t="s">
        <v>155</v>
      </c>
      <c r="AU439" s="252" t="s">
        <v>86</v>
      </c>
      <c r="AV439" s="13" t="s">
        <v>84</v>
      </c>
      <c r="AW439" s="13" t="s">
        <v>34</v>
      </c>
      <c r="AX439" s="13" t="s">
        <v>77</v>
      </c>
      <c r="AY439" s="252" t="s">
        <v>147</v>
      </c>
    </row>
    <row r="440" s="14" customFormat="1">
      <c r="A440" s="14"/>
      <c r="B440" s="253"/>
      <c r="C440" s="254"/>
      <c r="D440" s="244" t="s">
        <v>155</v>
      </c>
      <c r="E440" s="255" t="s">
        <v>1</v>
      </c>
      <c r="F440" s="256" t="s">
        <v>839</v>
      </c>
      <c r="G440" s="254"/>
      <c r="H440" s="257">
        <v>74.340000000000003</v>
      </c>
      <c r="I440" s="258"/>
      <c r="J440" s="254"/>
      <c r="K440" s="254"/>
      <c r="L440" s="259"/>
      <c r="M440" s="260"/>
      <c r="N440" s="261"/>
      <c r="O440" s="261"/>
      <c r="P440" s="261"/>
      <c r="Q440" s="261"/>
      <c r="R440" s="261"/>
      <c r="S440" s="261"/>
      <c r="T440" s="26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3" t="s">
        <v>155</v>
      </c>
      <c r="AU440" s="263" t="s">
        <v>86</v>
      </c>
      <c r="AV440" s="14" t="s">
        <v>86</v>
      </c>
      <c r="AW440" s="14" t="s">
        <v>34</v>
      </c>
      <c r="AX440" s="14" t="s">
        <v>77</v>
      </c>
      <c r="AY440" s="263" t="s">
        <v>147</v>
      </c>
    </row>
    <row r="441" s="15" customFormat="1">
      <c r="A441" s="15"/>
      <c r="B441" s="264"/>
      <c r="C441" s="265"/>
      <c r="D441" s="244" t="s">
        <v>155</v>
      </c>
      <c r="E441" s="266" t="s">
        <v>1</v>
      </c>
      <c r="F441" s="267" t="s">
        <v>158</v>
      </c>
      <c r="G441" s="265"/>
      <c r="H441" s="268">
        <v>74.340000000000003</v>
      </c>
      <c r="I441" s="269"/>
      <c r="J441" s="265"/>
      <c r="K441" s="265"/>
      <c r="L441" s="270"/>
      <c r="M441" s="271"/>
      <c r="N441" s="272"/>
      <c r="O441" s="272"/>
      <c r="P441" s="272"/>
      <c r="Q441" s="272"/>
      <c r="R441" s="272"/>
      <c r="S441" s="272"/>
      <c r="T441" s="27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4" t="s">
        <v>155</v>
      </c>
      <c r="AU441" s="274" t="s">
        <v>86</v>
      </c>
      <c r="AV441" s="15" t="s">
        <v>153</v>
      </c>
      <c r="AW441" s="15" t="s">
        <v>34</v>
      </c>
      <c r="AX441" s="15" t="s">
        <v>84</v>
      </c>
      <c r="AY441" s="274" t="s">
        <v>147</v>
      </c>
    </row>
    <row r="442" s="2" customFormat="1" ht="37.8" customHeight="1">
      <c r="A442" s="39"/>
      <c r="B442" s="40"/>
      <c r="C442" s="228" t="s">
        <v>840</v>
      </c>
      <c r="D442" s="228" t="s">
        <v>149</v>
      </c>
      <c r="E442" s="229" t="s">
        <v>841</v>
      </c>
      <c r="F442" s="230" t="s">
        <v>842</v>
      </c>
      <c r="G442" s="231" t="s">
        <v>189</v>
      </c>
      <c r="H442" s="232">
        <v>4.5940000000000003</v>
      </c>
      <c r="I442" s="233"/>
      <c r="J442" s="234">
        <f>ROUND(I442*H442,2)</f>
        <v>0</v>
      </c>
      <c r="K442" s="235"/>
      <c r="L442" s="45"/>
      <c r="M442" s="236" t="s">
        <v>1</v>
      </c>
      <c r="N442" s="237" t="s">
        <v>42</v>
      </c>
      <c r="O442" s="92"/>
      <c r="P442" s="238">
        <f>O442*H442</f>
        <v>0</v>
      </c>
      <c r="Q442" s="238">
        <v>0</v>
      </c>
      <c r="R442" s="238">
        <f>Q442*H442</f>
        <v>0</v>
      </c>
      <c r="S442" s="238">
        <v>0</v>
      </c>
      <c r="T442" s="23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0" t="s">
        <v>237</v>
      </c>
      <c r="AT442" s="240" t="s">
        <v>149</v>
      </c>
      <c r="AU442" s="240" t="s">
        <v>86</v>
      </c>
      <c r="AY442" s="18" t="s">
        <v>147</v>
      </c>
      <c r="BE442" s="241">
        <f>IF(N442="základní",J442,0)</f>
        <v>0</v>
      </c>
      <c r="BF442" s="241">
        <f>IF(N442="snížená",J442,0)</f>
        <v>0</v>
      </c>
      <c r="BG442" s="241">
        <f>IF(N442="zákl. přenesená",J442,0)</f>
        <v>0</v>
      </c>
      <c r="BH442" s="241">
        <f>IF(N442="sníž. přenesená",J442,0)</f>
        <v>0</v>
      </c>
      <c r="BI442" s="241">
        <f>IF(N442="nulová",J442,0)</f>
        <v>0</v>
      </c>
      <c r="BJ442" s="18" t="s">
        <v>84</v>
      </c>
      <c r="BK442" s="241">
        <f>ROUND(I442*H442,2)</f>
        <v>0</v>
      </c>
      <c r="BL442" s="18" t="s">
        <v>237</v>
      </c>
      <c r="BM442" s="240" t="s">
        <v>843</v>
      </c>
    </row>
    <row r="443" s="12" customFormat="1" ht="22.8" customHeight="1">
      <c r="A443" s="12"/>
      <c r="B443" s="212"/>
      <c r="C443" s="213"/>
      <c r="D443" s="214" t="s">
        <v>76</v>
      </c>
      <c r="E443" s="226" t="s">
        <v>341</v>
      </c>
      <c r="F443" s="226" t="s">
        <v>342</v>
      </c>
      <c r="G443" s="213"/>
      <c r="H443" s="213"/>
      <c r="I443" s="216"/>
      <c r="J443" s="227">
        <f>BK443</f>
        <v>0</v>
      </c>
      <c r="K443" s="213"/>
      <c r="L443" s="218"/>
      <c r="M443" s="219"/>
      <c r="N443" s="220"/>
      <c r="O443" s="220"/>
      <c r="P443" s="221">
        <f>SUM(P444:P497)</f>
        <v>0</v>
      </c>
      <c r="Q443" s="220"/>
      <c r="R443" s="221">
        <f>SUM(R444:R497)</f>
        <v>2.5087145999999998</v>
      </c>
      <c r="S443" s="220"/>
      <c r="T443" s="222">
        <f>SUM(T444:T497)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23" t="s">
        <v>86</v>
      </c>
      <c r="AT443" s="224" t="s">
        <v>76</v>
      </c>
      <c r="AU443" s="224" t="s">
        <v>84</v>
      </c>
      <c r="AY443" s="223" t="s">
        <v>147</v>
      </c>
      <c r="BK443" s="225">
        <f>SUM(BK444:BK497)</f>
        <v>0</v>
      </c>
    </row>
    <row r="444" s="2" customFormat="1" ht="33" customHeight="1">
      <c r="A444" s="39"/>
      <c r="B444" s="40"/>
      <c r="C444" s="228" t="s">
        <v>844</v>
      </c>
      <c r="D444" s="228" t="s">
        <v>149</v>
      </c>
      <c r="E444" s="229" t="s">
        <v>845</v>
      </c>
      <c r="F444" s="230" t="s">
        <v>846</v>
      </c>
      <c r="G444" s="231" t="s">
        <v>152</v>
      </c>
      <c r="H444" s="232">
        <v>263.5</v>
      </c>
      <c r="I444" s="233"/>
      <c r="J444" s="234">
        <f>ROUND(I444*H444,2)</f>
        <v>0</v>
      </c>
      <c r="K444" s="235"/>
      <c r="L444" s="45"/>
      <c r="M444" s="236" t="s">
        <v>1</v>
      </c>
      <c r="N444" s="237" t="s">
        <v>42</v>
      </c>
      <c r="O444" s="92"/>
      <c r="P444" s="238">
        <f>O444*H444</f>
        <v>0</v>
      </c>
      <c r="Q444" s="238">
        <v>0.0068999999999999999</v>
      </c>
      <c r="R444" s="238">
        <f>Q444*H444</f>
        <v>1.8181499999999999</v>
      </c>
      <c r="S444" s="238">
        <v>0</v>
      </c>
      <c r="T444" s="23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0" t="s">
        <v>237</v>
      </c>
      <c r="AT444" s="240" t="s">
        <v>149</v>
      </c>
      <c r="AU444" s="240" t="s">
        <v>86</v>
      </c>
      <c r="AY444" s="18" t="s">
        <v>147</v>
      </c>
      <c r="BE444" s="241">
        <f>IF(N444="základní",J444,0)</f>
        <v>0</v>
      </c>
      <c r="BF444" s="241">
        <f>IF(N444="snížená",J444,0)</f>
        <v>0</v>
      </c>
      <c r="BG444" s="241">
        <f>IF(N444="zákl. přenesená",J444,0)</f>
        <v>0</v>
      </c>
      <c r="BH444" s="241">
        <f>IF(N444="sníž. přenesená",J444,0)</f>
        <v>0</v>
      </c>
      <c r="BI444" s="241">
        <f>IF(N444="nulová",J444,0)</f>
        <v>0</v>
      </c>
      <c r="BJ444" s="18" t="s">
        <v>84</v>
      </c>
      <c r="BK444" s="241">
        <f>ROUND(I444*H444,2)</f>
        <v>0</v>
      </c>
      <c r="BL444" s="18" t="s">
        <v>237</v>
      </c>
      <c r="BM444" s="240" t="s">
        <v>847</v>
      </c>
    </row>
    <row r="445" s="2" customFormat="1">
      <c r="A445" s="39"/>
      <c r="B445" s="40"/>
      <c r="C445" s="41"/>
      <c r="D445" s="244" t="s">
        <v>848</v>
      </c>
      <c r="E445" s="41"/>
      <c r="F445" s="300" t="s">
        <v>849</v>
      </c>
      <c r="G445" s="41"/>
      <c r="H445" s="41"/>
      <c r="I445" s="301"/>
      <c r="J445" s="41"/>
      <c r="K445" s="41"/>
      <c r="L445" s="45"/>
      <c r="M445" s="302"/>
      <c r="N445" s="303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848</v>
      </c>
      <c r="AU445" s="18" t="s">
        <v>86</v>
      </c>
    </row>
    <row r="446" s="14" customFormat="1">
      <c r="A446" s="14"/>
      <c r="B446" s="253"/>
      <c r="C446" s="254"/>
      <c r="D446" s="244" t="s">
        <v>155</v>
      </c>
      <c r="E446" s="255" t="s">
        <v>1</v>
      </c>
      <c r="F446" s="256" t="s">
        <v>850</v>
      </c>
      <c r="G446" s="254"/>
      <c r="H446" s="257">
        <v>263.5</v>
      </c>
      <c r="I446" s="258"/>
      <c r="J446" s="254"/>
      <c r="K446" s="254"/>
      <c r="L446" s="259"/>
      <c r="M446" s="260"/>
      <c r="N446" s="261"/>
      <c r="O446" s="261"/>
      <c r="P446" s="261"/>
      <c r="Q446" s="261"/>
      <c r="R446" s="261"/>
      <c r="S446" s="261"/>
      <c r="T446" s="26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3" t="s">
        <v>155</v>
      </c>
      <c r="AU446" s="263" t="s">
        <v>86</v>
      </c>
      <c r="AV446" s="14" t="s">
        <v>86</v>
      </c>
      <c r="AW446" s="14" t="s">
        <v>34</v>
      </c>
      <c r="AX446" s="14" t="s">
        <v>77</v>
      </c>
      <c r="AY446" s="263" t="s">
        <v>147</v>
      </c>
    </row>
    <row r="447" s="15" customFormat="1">
      <c r="A447" s="15"/>
      <c r="B447" s="264"/>
      <c r="C447" s="265"/>
      <c r="D447" s="244" t="s">
        <v>155</v>
      </c>
      <c r="E447" s="266" t="s">
        <v>1</v>
      </c>
      <c r="F447" s="267" t="s">
        <v>158</v>
      </c>
      <c r="G447" s="265"/>
      <c r="H447" s="268">
        <v>263.5</v>
      </c>
      <c r="I447" s="269"/>
      <c r="J447" s="265"/>
      <c r="K447" s="265"/>
      <c r="L447" s="270"/>
      <c r="M447" s="271"/>
      <c r="N447" s="272"/>
      <c r="O447" s="272"/>
      <c r="P447" s="272"/>
      <c r="Q447" s="272"/>
      <c r="R447" s="272"/>
      <c r="S447" s="272"/>
      <c r="T447" s="273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4" t="s">
        <v>155</v>
      </c>
      <c r="AU447" s="274" t="s">
        <v>86</v>
      </c>
      <c r="AV447" s="15" t="s">
        <v>153</v>
      </c>
      <c r="AW447" s="15" t="s">
        <v>34</v>
      </c>
      <c r="AX447" s="15" t="s">
        <v>84</v>
      </c>
      <c r="AY447" s="274" t="s">
        <v>147</v>
      </c>
    </row>
    <row r="448" s="2" customFormat="1" ht="16.5" customHeight="1">
      <c r="A448" s="39"/>
      <c r="B448" s="40"/>
      <c r="C448" s="228" t="s">
        <v>851</v>
      </c>
      <c r="D448" s="228" t="s">
        <v>149</v>
      </c>
      <c r="E448" s="229" t="s">
        <v>852</v>
      </c>
      <c r="F448" s="230" t="s">
        <v>853</v>
      </c>
      <c r="G448" s="231" t="s">
        <v>320</v>
      </c>
      <c r="H448" s="232">
        <v>34.799999999999997</v>
      </c>
      <c r="I448" s="233"/>
      <c r="J448" s="234">
        <f>ROUND(I448*H448,2)</f>
        <v>0</v>
      </c>
      <c r="K448" s="235"/>
      <c r="L448" s="45"/>
      <c r="M448" s="236" t="s">
        <v>1</v>
      </c>
      <c r="N448" s="237" t="s">
        <v>42</v>
      </c>
      <c r="O448" s="92"/>
      <c r="P448" s="238">
        <f>O448*H448</f>
        <v>0</v>
      </c>
      <c r="Q448" s="238">
        <v>0</v>
      </c>
      <c r="R448" s="238">
        <f>Q448*H448</f>
        <v>0</v>
      </c>
      <c r="S448" s="238">
        <v>0</v>
      </c>
      <c r="T448" s="23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0" t="s">
        <v>237</v>
      </c>
      <c r="AT448" s="240" t="s">
        <v>149</v>
      </c>
      <c r="AU448" s="240" t="s">
        <v>86</v>
      </c>
      <c r="AY448" s="18" t="s">
        <v>147</v>
      </c>
      <c r="BE448" s="241">
        <f>IF(N448="základní",J448,0)</f>
        <v>0</v>
      </c>
      <c r="BF448" s="241">
        <f>IF(N448="snížená",J448,0)</f>
        <v>0</v>
      </c>
      <c r="BG448" s="241">
        <f>IF(N448="zákl. přenesená",J448,0)</f>
        <v>0</v>
      </c>
      <c r="BH448" s="241">
        <f>IF(N448="sníž. přenesená",J448,0)</f>
        <v>0</v>
      </c>
      <c r="BI448" s="241">
        <f>IF(N448="nulová",J448,0)</f>
        <v>0</v>
      </c>
      <c r="BJ448" s="18" t="s">
        <v>84</v>
      </c>
      <c r="BK448" s="241">
        <f>ROUND(I448*H448,2)</f>
        <v>0</v>
      </c>
      <c r="BL448" s="18" t="s">
        <v>237</v>
      </c>
      <c r="BM448" s="240" t="s">
        <v>854</v>
      </c>
    </row>
    <row r="449" s="14" customFormat="1">
      <c r="A449" s="14"/>
      <c r="B449" s="253"/>
      <c r="C449" s="254"/>
      <c r="D449" s="244" t="s">
        <v>155</v>
      </c>
      <c r="E449" s="255" t="s">
        <v>1</v>
      </c>
      <c r="F449" s="256" t="s">
        <v>855</v>
      </c>
      <c r="G449" s="254"/>
      <c r="H449" s="257">
        <v>34.799999999999997</v>
      </c>
      <c r="I449" s="258"/>
      <c r="J449" s="254"/>
      <c r="K449" s="254"/>
      <c r="L449" s="259"/>
      <c r="M449" s="260"/>
      <c r="N449" s="261"/>
      <c r="O449" s="261"/>
      <c r="P449" s="261"/>
      <c r="Q449" s="261"/>
      <c r="R449" s="261"/>
      <c r="S449" s="261"/>
      <c r="T449" s="26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3" t="s">
        <v>155</v>
      </c>
      <c r="AU449" s="263" t="s">
        <v>86</v>
      </c>
      <c r="AV449" s="14" t="s">
        <v>86</v>
      </c>
      <c r="AW449" s="14" t="s">
        <v>34</v>
      </c>
      <c r="AX449" s="14" t="s">
        <v>77</v>
      </c>
      <c r="AY449" s="263" t="s">
        <v>147</v>
      </c>
    </row>
    <row r="450" s="15" customFormat="1">
      <c r="A450" s="15"/>
      <c r="B450" s="264"/>
      <c r="C450" s="265"/>
      <c r="D450" s="244" t="s">
        <v>155</v>
      </c>
      <c r="E450" s="266" t="s">
        <v>1</v>
      </c>
      <c r="F450" s="267" t="s">
        <v>158</v>
      </c>
      <c r="G450" s="265"/>
      <c r="H450" s="268">
        <v>34.799999999999997</v>
      </c>
      <c r="I450" s="269"/>
      <c r="J450" s="265"/>
      <c r="K450" s="265"/>
      <c r="L450" s="270"/>
      <c r="M450" s="271"/>
      <c r="N450" s="272"/>
      <c r="O450" s="272"/>
      <c r="P450" s="272"/>
      <c r="Q450" s="272"/>
      <c r="R450" s="272"/>
      <c r="S450" s="272"/>
      <c r="T450" s="27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4" t="s">
        <v>155</v>
      </c>
      <c r="AU450" s="274" t="s">
        <v>86</v>
      </c>
      <c r="AV450" s="15" t="s">
        <v>153</v>
      </c>
      <c r="AW450" s="15" t="s">
        <v>34</v>
      </c>
      <c r="AX450" s="15" t="s">
        <v>84</v>
      </c>
      <c r="AY450" s="274" t="s">
        <v>147</v>
      </c>
    </row>
    <row r="451" s="2" customFormat="1" ht="16.5" customHeight="1">
      <c r="A451" s="39"/>
      <c r="B451" s="40"/>
      <c r="C451" s="278" t="s">
        <v>856</v>
      </c>
      <c r="D451" s="278" t="s">
        <v>574</v>
      </c>
      <c r="E451" s="279" t="s">
        <v>857</v>
      </c>
      <c r="F451" s="280" t="s">
        <v>858</v>
      </c>
      <c r="G451" s="281" t="s">
        <v>320</v>
      </c>
      <c r="H451" s="282">
        <v>34.799999999999997</v>
      </c>
      <c r="I451" s="283"/>
      <c r="J451" s="284">
        <f>ROUND(I451*H451,2)</f>
        <v>0</v>
      </c>
      <c r="K451" s="285"/>
      <c r="L451" s="286"/>
      <c r="M451" s="287" t="s">
        <v>1</v>
      </c>
      <c r="N451" s="288" t="s">
        <v>42</v>
      </c>
      <c r="O451" s="92"/>
      <c r="P451" s="238">
        <f>O451*H451</f>
        <v>0</v>
      </c>
      <c r="Q451" s="238">
        <v>0.002</v>
      </c>
      <c r="R451" s="238">
        <f>Q451*H451</f>
        <v>0.069599999999999995</v>
      </c>
      <c r="S451" s="238">
        <v>0</v>
      </c>
      <c r="T451" s="23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0" t="s">
        <v>334</v>
      </c>
      <c r="AT451" s="240" t="s">
        <v>574</v>
      </c>
      <c r="AU451" s="240" t="s">
        <v>86</v>
      </c>
      <c r="AY451" s="18" t="s">
        <v>147</v>
      </c>
      <c r="BE451" s="241">
        <f>IF(N451="základní",J451,0)</f>
        <v>0</v>
      </c>
      <c r="BF451" s="241">
        <f>IF(N451="snížená",J451,0)</f>
        <v>0</v>
      </c>
      <c r="BG451" s="241">
        <f>IF(N451="zákl. přenesená",J451,0)</f>
        <v>0</v>
      </c>
      <c r="BH451" s="241">
        <f>IF(N451="sníž. přenesená",J451,0)</f>
        <v>0</v>
      </c>
      <c r="BI451" s="241">
        <f>IF(N451="nulová",J451,0)</f>
        <v>0</v>
      </c>
      <c r="BJ451" s="18" t="s">
        <v>84</v>
      </c>
      <c r="BK451" s="241">
        <f>ROUND(I451*H451,2)</f>
        <v>0</v>
      </c>
      <c r="BL451" s="18" t="s">
        <v>237</v>
      </c>
      <c r="BM451" s="240" t="s">
        <v>859</v>
      </c>
    </row>
    <row r="452" s="2" customFormat="1" ht="24.15" customHeight="1">
      <c r="A452" s="39"/>
      <c r="B452" s="40"/>
      <c r="C452" s="228" t="s">
        <v>860</v>
      </c>
      <c r="D452" s="228" t="s">
        <v>149</v>
      </c>
      <c r="E452" s="229" t="s">
        <v>861</v>
      </c>
      <c r="F452" s="230" t="s">
        <v>862</v>
      </c>
      <c r="G452" s="231" t="s">
        <v>320</v>
      </c>
      <c r="H452" s="232">
        <v>17.399999999999999</v>
      </c>
      <c r="I452" s="233"/>
      <c r="J452" s="234">
        <f>ROUND(I452*H452,2)</f>
        <v>0</v>
      </c>
      <c r="K452" s="235"/>
      <c r="L452" s="45"/>
      <c r="M452" s="236" t="s">
        <v>1</v>
      </c>
      <c r="N452" s="237" t="s">
        <v>42</v>
      </c>
      <c r="O452" s="92"/>
      <c r="P452" s="238">
        <f>O452*H452</f>
        <v>0</v>
      </c>
      <c r="Q452" s="238">
        <v>0.0042199999999999998</v>
      </c>
      <c r="R452" s="238">
        <f>Q452*H452</f>
        <v>0.073427999999999993</v>
      </c>
      <c r="S452" s="238">
        <v>0</v>
      </c>
      <c r="T452" s="23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0" t="s">
        <v>237</v>
      </c>
      <c r="AT452" s="240" t="s">
        <v>149</v>
      </c>
      <c r="AU452" s="240" t="s">
        <v>86</v>
      </c>
      <c r="AY452" s="18" t="s">
        <v>147</v>
      </c>
      <c r="BE452" s="241">
        <f>IF(N452="základní",J452,0)</f>
        <v>0</v>
      </c>
      <c r="BF452" s="241">
        <f>IF(N452="snížená",J452,0)</f>
        <v>0</v>
      </c>
      <c r="BG452" s="241">
        <f>IF(N452="zákl. přenesená",J452,0)</f>
        <v>0</v>
      </c>
      <c r="BH452" s="241">
        <f>IF(N452="sníž. přenesená",J452,0)</f>
        <v>0</v>
      </c>
      <c r="BI452" s="241">
        <f>IF(N452="nulová",J452,0)</f>
        <v>0</v>
      </c>
      <c r="BJ452" s="18" t="s">
        <v>84</v>
      </c>
      <c r="BK452" s="241">
        <f>ROUND(I452*H452,2)</f>
        <v>0</v>
      </c>
      <c r="BL452" s="18" t="s">
        <v>237</v>
      </c>
      <c r="BM452" s="240" t="s">
        <v>863</v>
      </c>
    </row>
    <row r="453" s="14" customFormat="1">
      <c r="A453" s="14"/>
      <c r="B453" s="253"/>
      <c r="C453" s="254"/>
      <c r="D453" s="244" t="s">
        <v>155</v>
      </c>
      <c r="E453" s="255" t="s">
        <v>1</v>
      </c>
      <c r="F453" s="256" t="s">
        <v>864</v>
      </c>
      <c r="G453" s="254"/>
      <c r="H453" s="257">
        <v>17.399999999999999</v>
      </c>
      <c r="I453" s="258"/>
      <c r="J453" s="254"/>
      <c r="K453" s="254"/>
      <c r="L453" s="259"/>
      <c r="M453" s="260"/>
      <c r="N453" s="261"/>
      <c r="O453" s="261"/>
      <c r="P453" s="261"/>
      <c r="Q453" s="261"/>
      <c r="R453" s="261"/>
      <c r="S453" s="261"/>
      <c r="T453" s="26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3" t="s">
        <v>155</v>
      </c>
      <c r="AU453" s="263" t="s">
        <v>86</v>
      </c>
      <c r="AV453" s="14" t="s">
        <v>86</v>
      </c>
      <c r="AW453" s="14" t="s">
        <v>34</v>
      </c>
      <c r="AX453" s="14" t="s">
        <v>77</v>
      </c>
      <c r="AY453" s="263" t="s">
        <v>147</v>
      </c>
    </row>
    <row r="454" s="15" customFormat="1">
      <c r="A454" s="15"/>
      <c r="B454" s="264"/>
      <c r="C454" s="265"/>
      <c r="D454" s="244" t="s">
        <v>155</v>
      </c>
      <c r="E454" s="266" t="s">
        <v>1</v>
      </c>
      <c r="F454" s="267" t="s">
        <v>158</v>
      </c>
      <c r="G454" s="265"/>
      <c r="H454" s="268">
        <v>17.399999999999999</v>
      </c>
      <c r="I454" s="269"/>
      <c r="J454" s="265"/>
      <c r="K454" s="265"/>
      <c r="L454" s="270"/>
      <c r="M454" s="271"/>
      <c r="N454" s="272"/>
      <c r="O454" s="272"/>
      <c r="P454" s="272"/>
      <c r="Q454" s="272"/>
      <c r="R454" s="272"/>
      <c r="S454" s="272"/>
      <c r="T454" s="273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4" t="s">
        <v>155</v>
      </c>
      <c r="AU454" s="274" t="s">
        <v>86</v>
      </c>
      <c r="AV454" s="15" t="s">
        <v>153</v>
      </c>
      <c r="AW454" s="15" t="s">
        <v>34</v>
      </c>
      <c r="AX454" s="15" t="s">
        <v>84</v>
      </c>
      <c r="AY454" s="274" t="s">
        <v>147</v>
      </c>
    </row>
    <row r="455" s="2" customFormat="1" ht="21.75" customHeight="1">
      <c r="A455" s="39"/>
      <c r="B455" s="40"/>
      <c r="C455" s="228" t="s">
        <v>865</v>
      </c>
      <c r="D455" s="228" t="s">
        <v>149</v>
      </c>
      <c r="E455" s="229" t="s">
        <v>866</v>
      </c>
      <c r="F455" s="230" t="s">
        <v>867</v>
      </c>
      <c r="G455" s="231" t="s">
        <v>320</v>
      </c>
      <c r="H455" s="232">
        <v>58.119999999999997</v>
      </c>
      <c r="I455" s="233"/>
      <c r="J455" s="234">
        <f>ROUND(I455*H455,2)</f>
        <v>0</v>
      </c>
      <c r="K455" s="235"/>
      <c r="L455" s="45"/>
      <c r="M455" s="236" t="s">
        <v>1</v>
      </c>
      <c r="N455" s="237" t="s">
        <v>42</v>
      </c>
      <c r="O455" s="92"/>
      <c r="P455" s="238">
        <f>O455*H455</f>
        <v>0</v>
      </c>
      <c r="Q455" s="238">
        <v>0.0021800000000000001</v>
      </c>
      <c r="R455" s="238">
        <f>Q455*H455</f>
        <v>0.1267016</v>
      </c>
      <c r="S455" s="238">
        <v>0</v>
      </c>
      <c r="T455" s="23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0" t="s">
        <v>237</v>
      </c>
      <c r="AT455" s="240" t="s">
        <v>149</v>
      </c>
      <c r="AU455" s="240" t="s">
        <v>86</v>
      </c>
      <c r="AY455" s="18" t="s">
        <v>147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84</v>
      </c>
      <c r="BK455" s="241">
        <f>ROUND(I455*H455,2)</f>
        <v>0</v>
      </c>
      <c r="BL455" s="18" t="s">
        <v>237</v>
      </c>
      <c r="BM455" s="240" t="s">
        <v>868</v>
      </c>
    </row>
    <row r="456" s="14" customFormat="1">
      <c r="A456" s="14"/>
      <c r="B456" s="253"/>
      <c r="C456" s="254"/>
      <c r="D456" s="244" t="s">
        <v>155</v>
      </c>
      <c r="E456" s="255" t="s">
        <v>1</v>
      </c>
      <c r="F456" s="256" t="s">
        <v>869</v>
      </c>
      <c r="G456" s="254"/>
      <c r="H456" s="257">
        <v>29</v>
      </c>
      <c r="I456" s="258"/>
      <c r="J456" s="254"/>
      <c r="K456" s="254"/>
      <c r="L456" s="259"/>
      <c r="M456" s="260"/>
      <c r="N456" s="261"/>
      <c r="O456" s="261"/>
      <c r="P456" s="261"/>
      <c r="Q456" s="261"/>
      <c r="R456" s="261"/>
      <c r="S456" s="261"/>
      <c r="T456" s="26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3" t="s">
        <v>155</v>
      </c>
      <c r="AU456" s="263" t="s">
        <v>86</v>
      </c>
      <c r="AV456" s="14" t="s">
        <v>86</v>
      </c>
      <c r="AW456" s="14" t="s">
        <v>34</v>
      </c>
      <c r="AX456" s="14" t="s">
        <v>77</v>
      </c>
      <c r="AY456" s="263" t="s">
        <v>147</v>
      </c>
    </row>
    <row r="457" s="14" customFormat="1">
      <c r="A457" s="14"/>
      <c r="B457" s="253"/>
      <c r="C457" s="254"/>
      <c r="D457" s="244" t="s">
        <v>155</v>
      </c>
      <c r="E457" s="255" t="s">
        <v>1</v>
      </c>
      <c r="F457" s="256" t="s">
        <v>870</v>
      </c>
      <c r="G457" s="254"/>
      <c r="H457" s="257">
        <v>29.120000000000001</v>
      </c>
      <c r="I457" s="258"/>
      <c r="J457" s="254"/>
      <c r="K457" s="254"/>
      <c r="L457" s="259"/>
      <c r="M457" s="260"/>
      <c r="N457" s="261"/>
      <c r="O457" s="261"/>
      <c r="P457" s="261"/>
      <c r="Q457" s="261"/>
      <c r="R457" s="261"/>
      <c r="S457" s="261"/>
      <c r="T457" s="26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3" t="s">
        <v>155</v>
      </c>
      <c r="AU457" s="263" t="s">
        <v>86</v>
      </c>
      <c r="AV457" s="14" t="s">
        <v>86</v>
      </c>
      <c r="AW457" s="14" t="s">
        <v>34</v>
      </c>
      <c r="AX457" s="14" t="s">
        <v>77</v>
      </c>
      <c r="AY457" s="263" t="s">
        <v>147</v>
      </c>
    </row>
    <row r="458" s="15" customFormat="1">
      <c r="A458" s="15"/>
      <c r="B458" s="264"/>
      <c r="C458" s="265"/>
      <c r="D458" s="244" t="s">
        <v>155</v>
      </c>
      <c r="E458" s="266" t="s">
        <v>1</v>
      </c>
      <c r="F458" s="267" t="s">
        <v>158</v>
      </c>
      <c r="G458" s="265"/>
      <c r="H458" s="268">
        <v>58.120000000000005</v>
      </c>
      <c r="I458" s="269"/>
      <c r="J458" s="265"/>
      <c r="K458" s="265"/>
      <c r="L458" s="270"/>
      <c r="M458" s="271"/>
      <c r="N458" s="272"/>
      <c r="O458" s="272"/>
      <c r="P458" s="272"/>
      <c r="Q458" s="272"/>
      <c r="R458" s="272"/>
      <c r="S458" s="272"/>
      <c r="T458" s="273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4" t="s">
        <v>155</v>
      </c>
      <c r="AU458" s="274" t="s">
        <v>86</v>
      </c>
      <c r="AV458" s="15" t="s">
        <v>153</v>
      </c>
      <c r="AW458" s="15" t="s">
        <v>34</v>
      </c>
      <c r="AX458" s="15" t="s">
        <v>84</v>
      </c>
      <c r="AY458" s="274" t="s">
        <v>147</v>
      </c>
    </row>
    <row r="459" s="2" customFormat="1" ht="24.15" customHeight="1">
      <c r="A459" s="39"/>
      <c r="B459" s="40"/>
      <c r="C459" s="228" t="s">
        <v>871</v>
      </c>
      <c r="D459" s="228" t="s">
        <v>149</v>
      </c>
      <c r="E459" s="229" t="s">
        <v>872</v>
      </c>
      <c r="F459" s="230" t="s">
        <v>873</v>
      </c>
      <c r="G459" s="231" t="s">
        <v>320</v>
      </c>
      <c r="H459" s="232">
        <v>47</v>
      </c>
      <c r="I459" s="233"/>
      <c r="J459" s="234">
        <f>ROUND(I459*H459,2)</f>
        <v>0</v>
      </c>
      <c r="K459" s="235"/>
      <c r="L459" s="45"/>
      <c r="M459" s="236" t="s">
        <v>1</v>
      </c>
      <c r="N459" s="237" t="s">
        <v>42</v>
      </c>
      <c r="O459" s="92"/>
      <c r="P459" s="238">
        <f>O459*H459</f>
        <v>0</v>
      </c>
      <c r="Q459" s="238">
        <v>0.0019400000000000001</v>
      </c>
      <c r="R459" s="238">
        <f>Q459*H459</f>
        <v>0.091180000000000011</v>
      </c>
      <c r="S459" s="238">
        <v>0</v>
      </c>
      <c r="T459" s="23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0" t="s">
        <v>237</v>
      </c>
      <c r="AT459" s="240" t="s">
        <v>149</v>
      </c>
      <c r="AU459" s="240" t="s">
        <v>86</v>
      </c>
      <c r="AY459" s="18" t="s">
        <v>147</v>
      </c>
      <c r="BE459" s="241">
        <f>IF(N459="základní",J459,0)</f>
        <v>0</v>
      </c>
      <c r="BF459" s="241">
        <f>IF(N459="snížená",J459,0)</f>
        <v>0</v>
      </c>
      <c r="BG459" s="241">
        <f>IF(N459="zákl. přenesená",J459,0)</f>
        <v>0</v>
      </c>
      <c r="BH459" s="241">
        <f>IF(N459="sníž. přenesená",J459,0)</f>
        <v>0</v>
      </c>
      <c r="BI459" s="241">
        <f>IF(N459="nulová",J459,0)</f>
        <v>0</v>
      </c>
      <c r="BJ459" s="18" t="s">
        <v>84</v>
      </c>
      <c r="BK459" s="241">
        <f>ROUND(I459*H459,2)</f>
        <v>0</v>
      </c>
      <c r="BL459" s="18" t="s">
        <v>237</v>
      </c>
      <c r="BM459" s="240" t="s">
        <v>874</v>
      </c>
    </row>
    <row r="460" s="14" customFormat="1">
      <c r="A460" s="14"/>
      <c r="B460" s="253"/>
      <c r="C460" s="254"/>
      <c r="D460" s="244" t="s">
        <v>155</v>
      </c>
      <c r="E460" s="255" t="s">
        <v>1</v>
      </c>
      <c r="F460" s="256" t="s">
        <v>448</v>
      </c>
      <c r="G460" s="254"/>
      <c r="H460" s="257">
        <v>47</v>
      </c>
      <c r="I460" s="258"/>
      <c r="J460" s="254"/>
      <c r="K460" s="254"/>
      <c r="L460" s="259"/>
      <c r="M460" s="260"/>
      <c r="N460" s="261"/>
      <c r="O460" s="261"/>
      <c r="P460" s="261"/>
      <c r="Q460" s="261"/>
      <c r="R460" s="261"/>
      <c r="S460" s="261"/>
      <c r="T460" s="26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3" t="s">
        <v>155</v>
      </c>
      <c r="AU460" s="263" t="s">
        <v>86</v>
      </c>
      <c r="AV460" s="14" t="s">
        <v>86</v>
      </c>
      <c r="AW460" s="14" t="s">
        <v>34</v>
      </c>
      <c r="AX460" s="14" t="s">
        <v>77</v>
      </c>
      <c r="AY460" s="263" t="s">
        <v>147</v>
      </c>
    </row>
    <row r="461" s="15" customFormat="1">
      <c r="A461" s="15"/>
      <c r="B461" s="264"/>
      <c r="C461" s="265"/>
      <c r="D461" s="244" t="s">
        <v>155</v>
      </c>
      <c r="E461" s="266" t="s">
        <v>1</v>
      </c>
      <c r="F461" s="267" t="s">
        <v>158</v>
      </c>
      <c r="G461" s="265"/>
      <c r="H461" s="268">
        <v>47</v>
      </c>
      <c r="I461" s="269"/>
      <c r="J461" s="265"/>
      <c r="K461" s="265"/>
      <c r="L461" s="270"/>
      <c r="M461" s="271"/>
      <c r="N461" s="272"/>
      <c r="O461" s="272"/>
      <c r="P461" s="272"/>
      <c r="Q461" s="272"/>
      <c r="R461" s="272"/>
      <c r="S461" s="272"/>
      <c r="T461" s="27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4" t="s">
        <v>155</v>
      </c>
      <c r="AU461" s="274" t="s">
        <v>86</v>
      </c>
      <c r="AV461" s="15" t="s">
        <v>153</v>
      </c>
      <c r="AW461" s="15" t="s">
        <v>34</v>
      </c>
      <c r="AX461" s="15" t="s">
        <v>84</v>
      </c>
      <c r="AY461" s="274" t="s">
        <v>147</v>
      </c>
    </row>
    <row r="462" s="2" customFormat="1" ht="24.15" customHeight="1">
      <c r="A462" s="39"/>
      <c r="B462" s="40"/>
      <c r="C462" s="228" t="s">
        <v>875</v>
      </c>
      <c r="D462" s="228" t="s">
        <v>149</v>
      </c>
      <c r="E462" s="229" t="s">
        <v>876</v>
      </c>
      <c r="F462" s="230" t="s">
        <v>877</v>
      </c>
      <c r="G462" s="231" t="s">
        <v>373</v>
      </c>
      <c r="H462" s="232">
        <v>1</v>
      </c>
      <c r="I462" s="233"/>
      <c r="J462" s="234">
        <f>ROUND(I462*H462,2)</f>
        <v>0</v>
      </c>
      <c r="K462" s="235"/>
      <c r="L462" s="45"/>
      <c r="M462" s="236" t="s">
        <v>1</v>
      </c>
      <c r="N462" s="237" t="s">
        <v>42</v>
      </c>
      <c r="O462" s="92"/>
      <c r="P462" s="238">
        <f>O462*H462</f>
        <v>0</v>
      </c>
      <c r="Q462" s="238">
        <v>0.010999999999999999</v>
      </c>
      <c r="R462" s="238">
        <f>Q462*H462</f>
        <v>0.010999999999999999</v>
      </c>
      <c r="S462" s="238">
        <v>0</v>
      </c>
      <c r="T462" s="23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0" t="s">
        <v>237</v>
      </c>
      <c r="AT462" s="240" t="s">
        <v>149</v>
      </c>
      <c r="AU462" s="240" t="s">
        <v>86</v>
      </c>
      <c r="AY462" s="18" t="s">
        <v>147</v>
      </c>
      <c r="BE462" s="241">
        <f>IF(N462="základní",J462,0)</f>
        <v>0</v>
      </c>
      <c r="BF462" s="241">
        <f>IF(N462="snížená",J462,0)</f>
        <v>0</v>
      </c>
      <c r="BG462" s="241">
        <f>IF(N462="zákl. přenesená",J462,0)</f>
        <v>0</v>
      </c>
      <c r="BH462" s="241">
        <f>IF(N462="sníž. přenesená",J462,0)</f>
        <v>0</v>
      </c>
      <c r="BI462" s="241">
        <f>IF(N462="nulová",J462,0)</f>
        <v>0</v>
      </c>
      <c r="BJ462" s="18" t="s">
        <v>84</v>
      </c>
      <c r="BK462" s="241">
        <f>ROUND(I462*H462,2)</f>
        <v>0</v>
      </c>
      <c r="BL462" s="18" t="s">
        <v>237</v>
      </c>
      <c r="BM462" s="240" t="s">
        <v>878</v>
      </c>
    </row>
    <row r="463" s="14" customFormat="1">
      <c r="A463" s="14"/>
      <c r="B463" s="253"/>
      <c r="C463" s="254"/>
      <c r="D463" s="244" t="s">
        <v>155</v>
      </c>
      <c r="E463" s="255" t="s">
        <v>1</v>
      </c>
      <c r="F463" s="256" t="s">
        <v>84</v>
      </c>
      <c r="G463" s="254"/>
      <c r="H463" s="257">
        <v>1</v>
      </c>
      <c r="I463" s="258"/>
      <c r="J463" s="254"/>
      <c r="K463" s="254"/>
      <c r="L463" s="259"/>
      <c r="M463" s="260"/>
      <c r="N463" s="261"/>
      <c r="O463" s="261"/>
      <c r="P463" s="261"/>
      <c r="Q463" s="261"/>
      <c r="R463" s="261"/>
      <c r="S463" s="261"/>
      <c r="T463" s="26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3" t="s">
        <v>155</v>
      </c>
      <c r="AU463" s="263" t="s">
        <v>86</v>
      </c>
      <c r="AV463" s="14" t="s">
        <v>86</v>
      </c>
      <c r="AW463" s="14" t="s">
        <v>34</v>
      </c>
      <c r="AX463" s="14" t="s">
        <v>77</v>
      </c>
      <c r="AY463" s="263" t="s">
        <v>147</v>
      </c>
    </row>
    <row r="464" s="15" customFormat="1">
      <c r="A464" s="15"/>
      <c r="B464" s="264"/>
      <c r="C464" s="265"/>
      <c r="D464" s="244" t="s">
        <v>155</v>
      </c>
      <c r="E464" s="266" t="s">
        <v>1</v>
      </c>
      <c r="F464" s="267" t="s">
        <v>158</v>
      </c>
      <c r="G464" s="265"/>
      <c r="H464" s="268">
        <v>1</v>
      </c>
      <c r="I464" s="269"/>
      <c r="J464" s="265"/>
      <c r="K464" s="265"/>
      <c r="L464" s="270"/>
      <c r="M464" s="271"/>
      <c r="N464" s="272"/>
      <c r="O464" s="272"/>
      <c r="P464" s="272"/>
      <c r="Q464" s="272"/>
      <c r="R464" s="272"/>
      <c r="S464" s="272"/>
      <c r="T464" s="27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4" t="s">
        <v>155</v>
      </c>
      <c r="AU464" s="274" t="s">
        <v>86</v>
      </c>
      <c r="AV464" s="15" t="s">
        <v>153</v>
      </c>
      <c r="AW464" s="15" t="s">
        <v>34</v>
      </c>
      <c r="AX464" s="15" t="s">
        <v>84</v>
      </c>
      <c r="AY464" s="274" t="s">
        <v>147</v>
      </c>
    </row>
    <row r="465" s="2" customFormat="1" ht="24.15" customHeight="1">
      <c r="A465" s="39"/>
      <c r="B465" s="40"/>
      <c r="C465" s="228" t="s">
        <v>879</v>
      </c>
      <c r="D465" s="228" t="s">
        <v>149</v>
      </c>
      <c r="E465" s="229" t="s">
        <v>880</v>
      </c>
      <c r="F465" s="230" t="s">
        <v>881</v>
      </c>
      <c r="G465" s="231" t="s">
        <v>320</v>
      </c>
      <c r="H465" s="232">
        <v>5</v>
      </c>
      <c r="I465" s="233"/>
      <c r="J465" s="234">
        <f>ROUND(I465*H465,2)</f>
        <v>0</v>
      </c>
      <c r="K465" s="235"/>
      <c r="L465" s="45"/>
      <c r="M465" s="236" t="s">
        <v>1</v>
      </c>
      <c r="N465" s="237" t="s">
        <v>42</v>
      </c>
      <c r="O465" s="92"/>
      <c r="P465" s="238">
        <f>O465*H465</f>
        <v>0</v>
      </c>
      <c r="Q465" s="238">
        <v>0.0012600000000000001</v>
      </c>
      <c r="R465" s="238">
        <f>Q465*H465</f>
        <v>0.0063</v>
      </c>
      <c r="S465" s="238">
        <v>0</v>
      </c>
      <c r="T465" s="23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0" t="s">
        <v>237</v>
      </c>
      <c r="AT465" s="240" t="s">
        <v>149</v>
      </c>
      <c r="AU465" s="240" t="s">
        <v>86</v>
      </c>
      <c r="AY465" s="18" t="s">
        <v>147</v>
      </c>
      <c r="BE465" s="241">
        <f>IF(N465="základní",J465,0)</f>
        <v>0</v>
      </c>
      <c r="BF465" s="241">
        <f>IF(N465="snížená",J465,0)</f>
        <v>0</v>
      </c>
      <c r="BG465" s="241">
        <f>IF(N465="zákl. přenesená",J465,0)</f>
        <v>0</v>
      </c>
      <c r="BH465" s="241">
        <f>IF(N465="sníž. přenesená",J465,0)</f>
        <v>0</v>
      </c>
      <c r="BI465" s="241">
        <f>IF(N465="nulová",J465,0)</f>
        <v>0</v>
      </c>
      <c r="BJ465" s="18" t="s">
        <v>84</v>
      </c>
      <c r="BK465" s="241">
        <f>ROUND(I465*H465,2)</f>
        <v>0</v>
      </c>
      <c r="BL465" s="18" t="s">
        <v>237</v>
      </c>
      <c r="BM465" s="240" t="s">
        <v>882</v>
      </c>
    </row>
    <row r="466" s="14" customFormat="1">
      <c r="A466" s="14"/>
      <c r="B466" s="253"/>
      <c r="C466" s="254"/>
      <c r="D466" s="244" t="s">
        <v>155</v>
      </c>
      <c r="E466" s="255" t="s">
        <v>1</v>
      </c>
      <c r="F466" s="256" t="s">
        <v>883</v>
      </c>
      <c r="G466" s="254"/>
      <c r="H466" s="257">
        <v>5</v>
      </c>
      <c r="I466" s="258"/>
      <c r="J466" s="254"/>
      <c r="K466" s="254"/>
      <c r="L466" s="259"/>
      <c r="M466" s="260"/>
      <c r="N466" s="261"/>
      <c r="O466" s="261"/>
      <c r="P466" s="261"/>
      <c r="Q466" s="261"/>
      <c r="R466" s="261"/>
      <c r="S466" s="261"/>
      <c r="T466" s="26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3" t="s">
        <v>155</v>
      </c>
      <c r="AU466" s="263" t="s">
        <v>86</v>
      </c>
      <c r="AV466" s="14" t="s">
        <v>86</v>
      </c>
      <c r="AW466" s="14" t="s">
        <v>34</v>
      </c>
      <c r="AX466" s="14" t="s">
        <v>77</v>
      </c>
      <c r="AY466" s="263" t="s">
        <v>147</v>
      </c>
    </row>
    <row r="467" s="15" customFormat="1">
      <c r="A467" s="15"/>
      <c r="B467" s="264"/>
      <c r="C467" s="265"/>
      <c r="D467" s="244" t="s">
        <v>155</v>
      </c>
      <c r="E467" s="266" t="s">
        <v>1</v>
      </c>
      <c r="F467" s="267" t="s">
        <v>158</v>
      </c>
      <c r="G467" s="265"/>
      <c r="H467" s="268">
        <v>5</v>
      </c>
      <c r="I467" s="269"/>
      <c r="J467" s="265"/>
      <c r="K467" s="265"/>
      <c r="L467" s="270"/>
      <c r="M467" s="271"/>
      <c r="N467" s="272"/>
      <c r="O467" s="272"/>
      <c r="P467" s="272"/>
      <c r="Q467" s="272"/>
      <c r="R467" s="272"/>
      <c r="S467" s="272"/>
      <c r="T467" s="27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4" t="s">
        <v>155</v>
      </c>
      <c r="AU467" s="274" t="s">
        <v>86</v>
      </c>
      <c r="AV467" s="15" t="s">
        <v>153</v>
      </c>
      <c r="AW467" s="15" t="s">
        <v>34</v>
      </c>
      <c r="AX467" s="15" t="s">
        <v>84</v>
      </c>
      <c r="AY467" s="274" t="s">
        <v>147</v>
      </c>
    </row>
    <row r="468" s="2" customFormat="1" ht="16.5" customHeight="1">
      <c r="A468" s="39"/>
      <c r="B468" s="40"/>
      <c r="C468" s="228" t="s">
        <v>884</v>
      </c>
      <c r="D468" s="228" t="s">
        <v>149</v>
      </c>
      <c r="E468" s="229" t="s">
        <v>885</v>
      </c>
      <c r="F468" s="230" t="s">
        <v>886</v>
      </c>
      <c r="G468" s="231" t="s">
        <v>320</v>
      </c>
      <c r="H468" s="232">
        <v>35.299999999999997</v>
      </c>
      <c r="I468" s="233"/>
      <c r="J468" s="234">
        <f>ROUND(I468*H468,2)</f>
        <v>0</v>
      </c>
      <c r="K468" s="235"/>
      <c r="L468" s="45"/>
      <c r="M468" s="236" t="s">
        <v>1</v>
      </c>
      <c r="N468" s="237" t="s">
        <v>42</v>
      </c>
      <c r="O468" s="92"/>
      <c r="P468" s="238">
        <f>O468*H468</f>
        <v>0</v>
      </c>
      <c r="Q468" s="238">
        <v>0.00155</v>
      </c>
      <c r="R468" s="238">
        <f>Q468*H468</f>
        <v>0.054714999999999993</v>
      </c>
      <c r="S468" s="238">
        <v>0</v>
      </c>
      <c r="T468" s="23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0" t="s">
        <v>237</v>
      </c>
      <c r="AT468" s="240" t="s">
        <v>149</v>
      </c>
      <c r="AU468" s="240" t="s">
        <v>86</v>
      </c>
      <c r="AY468" s="18" t="s">
        <v>147</v>
      </c>
      <c r="BE468" s="241">
        <f>IF(N468="základní",J468,0)</f>
        <v>0</v>
      </c>
      <c r="BF468" s="241">
        <f>IF(N468="snížená",J468,0)</f>
        <v>0</v>
      </c>
      <c r="BG468" s="241">
        <f>IF(N468="zákl. přenesená",J468,0)</f>
        <v>0</v>
      </c>
      <c r="BH468" s="241">
        <f>IF(N468="sníž. přenesená",J468,0)</f>
        <v>0</v>
      </c>
      <c r="BI468" s="241">
        <f>IF(N468="nulová",J468,0)</f>
        <v>0</v>
      </c>
      <c r="BJ468" s="18" t="s">
        <v>84</v>
      </c>
      <c r="BK468" s="241">
        <f>ROUND(I468*H468,2)</f>
        <v>0</v>
      </c>
      <c r="BL468" s="18" t="s">
        <v>237</v>
      </c>
      <c r="BM468" s="240" t="s">
        <v>887</v>
      </c>
    </row>
    <row r="469" s="2" customFormat="1">
      <c r="A469" s="39"/>
      <c r="B469" s="40"/>
      <c r="C469" s="41"/>
      <c r="D469" s="244" t="s">
        <v>848</v>
      </c>
      <c r="E469" s="41"/>
      <c r="F469" s="300" t="s">
        <v>888</v>
      </c>
      <c r="G469" s="41"/>
      <c r="H469" s="41"/>
      <c r="I469" s="301"/>
      <c r="J469" s="41"/>
      <c r="K469" s="41"/>
      <c r="L469" s="45"/>
      <c r="M469" s="302"/>
      <c r="N469" s="303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848</v>
      </c>
      <c r="AU469" s="18" t="s">
        <v>86</v>
      </c>
    </row>
    <row r="470" s="14" customFormat="1">
      <c r="A470" s="14"/>
      <c r="B470" s="253"/>
      <c r="C470" s="254"/>
      <c r="D470" s="244" t="s">
        <v>155</v>
      </c>
      <c r="E470" s="255" t="s">
        <v>1</v>
      </c>
      <c r="F470" s="256" t="s">
        <v>889</v>
      </c>
      <c r="G470" s="254"/>
      <c r="H470" s="257">
        <v>3.6000000000000001</v>
      </c>
      <c r="I470" s="258"/>
      <c r="J470" s="254"/>
      <c r="K470" s="254"/>
      <c r="L470" s="259"/>
      <c r="M470" s="260"/>
      <c r="N470" s="261"/>
      <c r="O470" s="261"/>
      <c r="P470" s="261"/>
      <c r="Q470" s="261"/>
      <c r="R470" s="261"/>
      <c r="S470" s="261"/>
      <c r="T470" s="26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3" t="s">
        <v>155</v>
      </c>
      <c r="AU470" s="263" t="s">
        <v>86</v>
      </c>
      <c r="AV470" s="14" t="s">
        <v>86</v>
      </c>
      <c r="AW470" s="14" t="s">
        <v>34</v>
      </c>
      <c r="AX470" s="14" t="s">
        <v>77</v>
      </c>
      <c r="AY470" s="263" t="s">
        <v>147</v>
      </c>
    </row>
    <row r="471" s="14" customFormat="1">
      <c r="A471" s="14"/>
      <c r="B471" s="253"/>
      <c r="C471" s="254"/>
      <c r="D471" s="244" t="s">
        <v>155</v>
      </c>
      <c r="E471" s="255" t="s">
        <v>1</v>
      </c>
      <c r="F471" s="256" t="s">
        <v>890</v>
      </c>
      <c r="G471" s="254"/>
      <c r="H471" s="257">
        <v>27.600000000000001</v>
      </c>
      <c r="I471" s="258"/>
      <c r="J471" s="254"/>
      <c r="K471" s="254"/>
      <c r="L471" s="259"/>
      <c r="M471" s="260"/>
      <c r="N471" s="261"/>
      <c r="O471" s="261"/>
      <c r="P471" s="261"/>
      <c r="Q471" s="261"/>
      <c r="R471" s="261"/>
      <c r="S471" s="261"/>
      <c r="T471" s="26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3" t="s">
        <v>155</v>
      </c>
      <c r="AU471" s="263" t="s">
        <v>86</v>
      </c>
      <c r="AV471" s="14" t="s">
        <v>86</v>
      </c>
      <c r="AW471" s="14" t="s">
        <v>34</v>
      </c>
      <c r="AX471" s="14" t="s">
        <v>77</v>
      </c>
      <c r="AY471" s="263" t="s">
        <v>147</v>
      </c>
    </row>
    <row r="472" s="14" customFormat="1">
      <c r="A472" s="14"/>
      <c r="B472" s="253"/>
      <c r="C472" s="254"/>
      <c r="D472" s="244" t="s">
        <v>155</v>
      </c>
      <c r="E472" s="255" t="s">
        <v>1</v>
      </c>
      <c r="F472" s="256" t="s">
        <v>891</v>
      </c>
      <c r="G472" s="254"/>
      <c r="H472" s="257">
        <v>4.0999999999999996</v>
      </c>
      <c r="I472" s="258"/>
      <c r="J472" s="254"/>
      <c r="K472" s="254"/>
      <c r="L472" s="259"/>
      <c r="M472" s="260"/>
      <c r="N472" s="261"/>
      <c r="O472" s="261"/>
      <c r="P472" s="261"/>
      <c r="Q472" s="261"/>
      <c r="R472" s="261"/>
      <c r="S472" s="261"/>
      <c r="T472" s="26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3" t="s">
        <v>155</v>
      </c>
      <c r="AU472" s="263" t="s">
        <v>86</v>
      </c>
      <c r="AV472" s="14" t="s">
        <v>86</v>
      </c>
      <c r="AW472" s="14" t="s">
        <v>34</v>
      </c>
      <c r="AX472" s="14" t="s">
        <v>77</v>
      </c>
      <c r="AY472" s="263" t="s">
        <v>147</v>
      </c>
    </row>
    <row r="473" s="15" customFormat="1">
      <c r="A473" s="15"/>
      <c r="B473" s="264"/>
      <c r="C473" s="265"/>
      <c r="D473" s="244" t="s">
        <v>155</v>
      </c>
      <c r="E473" s="266" t="s">
        <v>1</v>
      </c>
      <c r="F473" s="267" t="s">
        <v>158</v>
      </c>
      <c r="G473" s="265"/>
      <c r="H473" s="268">
        <v>35.300000000000004</v>
      </c>
      <c r="I473" s="269"/>
      <c r="J473" s="265"/>
      <c r="K473" s="265"/>
      <c r="L473" s="270"/>
      <c r="M473" s="271"/>
      <c r="N473" s="272"/>
      <c r="O473" s="272"/>
      <c r="P473" s="272"/>
      <c r="Q473" s="272"/>
      <c r="R473" s="272"/>
      <c r="S473" s="272"/>
      <c r="T473" s="27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4" t="s">
        <v>155</v>
      </c>
      <c r="AU473" s="274" t="s">
        <v>86</v>
      </c>
      <c r="AV473" s="15" t="s">
        <v>153</v>
      </c>
      <c r="AW473" s="15" t="s">
        <v>34</v>
      </c>
      <c r="AX473" s="15" t="s">
        <v>84</v>
      </c>
      <c r="AY473" s="274" t="s">
        <v>147</v>
      </c>
    </row>
    <row r="474" s="2" customFormat="1" ht="24.15" customHeight="1">
      <c r="A474" s="39"/>
      <c r="B474" s="40"/>
      <c r="C474" s="228" t="s">
        <v>892</v>
      </c>
      <c r="D474" s="228" t="s">
        <v>149</v>
      </c>
      <c r="E474" s="229" t="s">
        <v>893</v>
      </c>
      <c r="F474" s="230" t="s">
        <v>894</v>
      </c>
      <c r="G474" s="231" t="s">
        <v>320</v>
      </c>
      <c r="H474" s="232">
        <v>32.399999999999999</v>
      </c>
      <c r="I474" s="233"/>
      <c r="J474" s="234">
        <f>ROUND(I474*H474,2)</f>
        <v>0</v>
      </c>
      <c r="K474" s="235"/>
      <c r="L474" s="45"/>
      <c r="M474" s="236" t="s">
        <v>1</v>
      </c>
      <c r="N474" s="237" t="s">
        <v>42</v>
      </c>
      <c r="O474" s="92"/>
      <c r="P474" s="238">
        <f>O474*H474</f>
        <v>0</v>
      </c>
      <c r="Q474" s="238">
        <v>0.0022000000000000001</v>
      </c>
      <c r="R474" s="238">
        <f>Q474*H474</f>
        <v>0.071279999999999996</v>
      </c>
      <c r="S474" s="238">
        <v>0</v>
      </c>
      <c r="T474" s="23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0" t="s">
        <v>237</v>
      </c>
      <c r="AT474" s="240" t="s">
        <v>149</v>
      </c>
      <c r="AU474" s="240" t="s">
        <v>86</v>
      </c>
      <c r="AY474" s="18" t="s">
        <v>147</v>
      </c>
      <c r="BE474" s="241">
        <f>IF(N474="základní",J474,0)</f>
        <v>0</v>
      </c>
      <c r="BF474" s="241">
        <f>IF(N474="snížená",J474,0)</f>
        <v>0</v>
      </c>
      <c r="BG474" s="241">
        <f>IF(N474="zákl. přenesená",J474,0)</f>
        <v>0</v>
      </c>
      <c r="BH474" s="241">
        <f>IF(N474="sníž. přenesená",J474,0)</f>
        <v>0</v>
      </c>
      <c r="BI474" s="241">
        <f>IF(N474="nulová",J474,0)</f>
        <v>0</v>
      </c>
      <c r="BJ474" s="18" t="s">
        <v>84</v>
      </c>
      <c r="BK474" s="241">
        <f>ROUND(I474*H474,2)</f>
        <v>0</v>
      </c>
      <c r="BL474" s="18" t="s">
        <v>237</v>
      </c>
      <c r="BM474" s="240" t="s">
        <v>895</v>
      </c>
    </row>
    <row r="475" s="14" customFormat="1">
      <c r="A475" s="14"/>
      <c r="B475" s="253"/>
      <c r="C475" s="254"/>
      <c r="D475" s="244" t="s">
        <v>155</v>
      </c>
      <c r="E475" s="255" t="s">
        <v>1</v>
      </c>
      <c r="F475" s="256" t="s">
        <v>896</v>
      </c>
      <c r="G475" s="254"/>
      <c r="H475" s="257">
        <v>29</v>
      </c>
      <c r="I475" s="258"/>
      <c r="J475" s="254"/>
      <c r="K475" s="254"/>
      <c r="L475" s="259"/>
      <c r="M475" s="260"/>
      <c r="N475" s="261"/>
      <c r="O475" s="261"/>
      <c r="P475" s="261"/>
      <c r="Q475" s="261"/>
      <c r="R475" s="261"/>
      <c r="S475" s="261"/>
      <c r="T475" s="26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3" t="s">
        <v>155</v>
      </c>
      <c r="AU475" s="263" t="s">
        <v>86</v>
      </c>
      <c r="AV475" s="14" t="s">
        <v>86</v>
      </c>
      <c r="AW475" s="14" t="s">
        <v>34</v>
      </c>
      <c r="AX475" s="14" t="s">
        <v>77</v>
      </c>
      <c r="AY475" s="263" t="s">
        <v>147</v>
      </c>
    </row>
    <row r="476" s="14" customFormat="1">
      <c r="A476" s="14"/>
      <c r="B476" s="253"/>
      <c r="C476" s="254"/>
      <c r="D476" s="244" t="s">
        <v>155</v>
      </c>
      <c r="E476" s="255" t="s">
        <v>1</v>
      </c>
      <c r="F476" s="256" t="s">
        <v>897</v>
      </c>
      <c r="G476" s="254"/>
      <c r="H476" s="257">
        <v>3.3999999999999999</v>
      </c>
      <c r="I476" s="258"/>
      <c r="J476" s="254"/>
      <c r="K476" s="254"/>
      <c r="L476" s="259"/>
      <c r="M476" s="260"/>
      <c r="N476" s="261"/>
      <c r="O476" s="261"/>
      <c r="P476" s="261"/>
      <c r="Q476" s="261"/>
      <c r="R476" s="261"/>
      <c r="S476" s="261"/>
      <c r="T476" s="26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3" t="s">
        <v>155</v>
      </c>
      <c r="AU476" s="263" t="s">
        <v>86</v>
      </c>
      <c r="AV476" s="14" t="s">
        <v>86</v>
      </c>
      <c r="AW476" s="14" t="s">
        <v>34</v>
      </c>
      <c r="AX476" s="14" t="s">
        <v>77</v>
      </c>
      <c r="AY476" s="263" t="s">
        <v>147</v>
      </c>
    </row>
    <row r="477" s="15" customFormat="1">
      <c r="A477" s="15"/>
      <c r="B477" s="264"/>
      <c r="C477" s="265"/>
      <c r="D477" s="244" t="s">
        <v>155</v>
      </c>
      <c r="E477" s="266" t="s">
        <v>1</v>
      </c>
      <c r="F477" s="267" t="s">
        <v>158</v>
      </c>
      <c r="G477" s="265"/>
      <c r="H477" s="268">
        <v>32.399999999999999</v>
      </c>
      <c r="I477" s="269"/>
      <c r="J477" s="265"/>
      <c r="K477" s="265"/>
      <c r="L477" s="270"/>
      <c r="M477" s="271"/>
      <c r="N477" s="272"/>
      <c r="O477" s="272"/>
      <c r="P477" s="272"/>
      <c r="Q477" s="272"/>
      <c r="R477" s="272"/>
      <c r="S477" s="272"/>
      <c r="T477" s="273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4" t="s">
        <v>155</v>
      </c>
      <c r="AU477" s="274" t="s">
        <v>86</v>
      </c>
      <c r="AV477" s="15" t="s">
        <v>153</v>
      </c>
      <c r="AW477" s="15" t="s">
        <v>34</v>
      </c>
      <c r="AX477" s="15" t="s">
        <v>84</v>
      </c>
      <c r="AY477" s="274" t="s">
        <v>147</v>
      </c>
    </row>
    <row r="478" s="2" customFormat="1" ht="21.75" customHeight="1">
      <c r="A478" s="39"/>
      <c r="B478" s="40"/>
      <c r="C478" s="228" t="s">
        <v>898</v>
      </c>
      <c r="D478" s="228" t="s">
        <v>149</v>
      </c>
      <c r="E478" s="229" t="s">
        <v>899</v>
      </c>
      <c r="F478" s="230" t="s">
        <v>900</v>
      </c>
      <c r="G478" s="231" t="s">
        <v>320</v>
      </c>
      <c r="H478" s="232">
        <v>47</v>
      </c>
      <c r="I478" s="233"/>
      <c r="J478" s="234">
        <f>ROUND(I478*H478,2)</f>
        <v>0</v>
      </c>
      <c r="K478" s="235"/>
      <c r="L478" s="45"/>
      <c r="M478" s="236" t="s">
        <v>1</v>
      </c>
      <c r="N478" s="237" t="s">
        <v>42</v>
      </c>
      <c r="O478" s="92"/>
      <c r="P478" s="238">
        <f>O478*H478</f>
        <v>0</v>
      </c>
      <c r="Q478" s="238">
        <v>0.0027399999999999998</v>
      </c>
      <c r="R478" s="238">
        <f>Q478*H478</f>
        <v>0.12877999999999998</v>
      </c>
      <c r="S478" s="238">
        <v>0</v>
      </c>
      <c r="T478" s="23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0" t="s">
        <v>237</v>
      </c>
      <c r="AT478" s="240" t="s">
        <v>149</v>
      </c>
      <c r="AU478" s="240" t="s">
        <v>86</v>
      </c>
      <c r="AY478" s="18" t="s">
        <v>147</v>
      </c>
      <c r="BE478" s="241">
        <f>IF(N478="základní",J478,0)</f>
        <v>0</v>
      </c>
      <c r="BF478" s="241">
        <f>IF(N478="snížená",J478,0)</f>
        <v>0</v>
      </c>
      <c r="BG478" s="241">
        <f>IF(N478="zákl. přenesená",J478,0)</f>
        <v>0</v>
      </c>
      <c r="BH478" s="241">
        <f>IF(N478="sníž. přenesená",J478,0)</f>
        <v>0</v>
      </c>
      <c r="BI478" s="241">
        <f>IF(N478="nulová",J478,0)</f>
        <v>0</v>
      </c>
      <c r="BJ478" s="18" t="s">
        <v>84</v>
      </c>
      <c r="BK478" s="241">
        <f>ROUND(I478*H478,2)</f>
        <v>0</v>
      </c>
      <c r="BL478" s="18" t="s">
        <v>237</v>
      </c>
      <c r="BM478" s="240" t="s">
        <v>901</v>
      </c>
    </row>
    <row r="479" s="14" customFormat="1">
      <c r="A479" s="14"/>
      <c r="B479" s="253"/>
      <c r="C479" s="254"/>
      <c r="D479" s="244" t="s">
        <v>155</v>
      </c>
      <c r="E479" s="255" t="s">
        <v>1</v>
      </c>
      <c r="F479" s="256" t="s">
        <v>902</v>
      </c>
      <c r="G479" s="254"/>
      <c r="H479" s="257">
        <v>47</v>
      </c>
      <c r="I479" s="258"/>
      <c r="J479" s="254"/>
      <c r="K479" s="254"/>
      <c r="L479" s="259"/>
      <c r="M479" s="260"/>
      <c r="N479" s="261"/>
      <c r="O479" s="261"/>
      <c r="P479" s="261"/>
      <c r="Q479" s="261"/>
      <c r="R479" s="261"/>
      <c r="S479" s="261"/>
      <c r="T479" s="26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3" t="s">
        <v>155</v>
      </c>
      <c r="AU479" s="263" t="s">
        <v>86</v>
      </c>
      <c r="AV479" s="14" t="s">
        <v>86</v>
      </c>
      <c r="AW479" s="14" t="s">
        <v>34</v>
      </c>
      <c r="AX479" s="14" t="s">
        <v>77</v>
      </c>
      <c r="AY479" s="263" t="s">
        <v>147</v>
      </c>
    </row>
    <row r="480" s="15" customFormat="1">
      <c r="A480" s="15"/>
      <c r="B480" s="264"/>
      <c r="C480" s="265"/>
      <c r="D480" s="244" t="s">
        <v>155</v>
      </c>
      <c r="E480" s="266" t="s">
        <v>1</v>
      </c>
      <c r="F480" s="267" t="s">
        <v>158</v>
      </c>
      <c r="G480" s="265"/>
      <c r="H480" s="268">
        <v>47</v>
      </c>
      <c r="I480" s="269"/>
      <c r="J480" s="265"/>
      <c r="K480" s="265"/>
      <c r="L480" s="270"/>
      <c r="M480" s="271"/>
      <c r="N480" s="272"/>
      <c r="O480" s="272"/>
      <c r="P480" s="272"/>
      <c r="Q480" s="272"/>
      <c r="R480" s="272"/>
      <c r="S480" s="272"/>
      <c r="T480" s="273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4" t="s">
        <v>155</v>
      </c>
      <c r="AU480" s="274" t="s">
        <v>86</v>
      </c>
      <c r="AV480" s="15" t="s">
        <v>153</v>
      </c>
      <c r="AW480" s="15" t="s">
        <v>34</v>
      </c>
      <c r="AX480" s="15" t="s">
        <v>84</v>
      </c>
      <c r="AY480" s="274" t="s">
        <v>147</v>
      </c>
    </row>
    <row r="481" s="2" customFormat="1" ht="21.75" customHeight="1">
      <c r="A481" s="39"/>
      <c r="B481" s="40"/>
      <c r="C481" s="228" t="s">
        <v>903</v>
      </c>
      <c r="D481" s="228" t="s">
        <v>149</v>
      </c>
      <c r="E481" s="229" t="s">
        <v>904</v>
      </c>
      <c r="F481" s="230" t="s">
        <v>905</v>
      </c>
      <c r="G481" s="231" t="s">
        <v>373</v>
      </c>
      <c r="H481" s="232">
        <v>2</v>
      </c>
      <c r="I481" s="233"/>
      <c r="J481" s="234">
        <f>ROUND(I481*H481,2)</f>
        <v>0</v>
      </c>
      <c r="K481" s="235"/>
      <c r="L481" s="45"/>
      <c r="M481" s="236" t="s">
        <v>1</v>
      </c>
      <c r="N481" s="237" t="s">
        <v>42</v>
      </c>
      <c r="O481" s="92"/>
      <c r="P481" s="238">
        <f>O481*H481</f>
        <v>0</v>
      </c>
      <c r="Q481" s="238">
        <v>0.00080999999999999996</v>
      </c>
      <c r="R481" s="238">
        <f>Q481*H481</f>
        <v>0.0016199999999999999</v>
      </c>
      <c r="S481" s="238">
        <v>0</v>
      </c>
      <c r="T481" s="23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0" t="s">
        <v>237</v>
      </c>
      <c r="AT481" s="240" t="s">
        <v>149</v>
      </c>
      <c r="AU481" s="240" t="s">
        <v>86</v>
      </c>
      <c r="AY481" s="18" t="s">
        <v>147</v>
      </c>
      <c r="BE481" s="241">
        <f>IF(N481="základní",J481,0)</f>
        <v>0</v>
      </c>
      <c r="BF481" s="241">
        <f>IF(N481="snížená",J481,0)</f>
        <v>0</v>
      </c>
      <c r="BG481" s="241">
        <f>IF(N481="zákl. přenesená",J481,0)</f>
        <v>0</v>
      </c>
      <c r="BH481" s="241">
        <f>IF(N481="sníž. přenesená",J481,0)</f>
        <v>0</v>
      </c>
      <c r="BI481" s="241">
        <f>IF(N481="nulová",J481,0)</f>
        <v>0</v>
      </c>
      <c r="BJ481" s="18" t="s">
        <v>84</v>
      </c>
      <c r="BK481" s="241">
        <f>ROUND(I481*H481,2)</f>
        <v>0</v>
      </c>
      <c r="BL481" s="18" t="s">
        <v>237</v>
      </c>
      <c r="BM481" s="240" t="s">
        <v>906</v>
      </c>
    </row>
    <row r="482" s="14" customFormat="1">
      <c r="A482" s="14"/>
      <c r="B482" s="253"/>
      <c r="C482" s="254"/>
      <c r="D482" s="244" t="s">
        <v>155</v>
      </c>
      <c r="E482" s="255" t="s">
        <v>1</v>
      </c>
      <c r="F482" s="256" t="s">
        <v>86</v>
      </c>
      <c r="G482" s="254"/>
      <c r="H482" s="257">
        <v>2</v>
      </c>
      <c r="I482" s="258"/>
      <c r="J482" s="254"/>
      <c r="K482" s="254"/>
      <c r="L482" s="259"/>
      <c r="M482" s="260"/>
      <c r="N482" s="261"/>
      <c r="O482" s="261"/>
      <c r="P482" s="261"/>
      <c r="Q482" s="261"/>
      <c r="R482" s="261"/>
      <c r="S482" s="261"/>
      <c r="T482" s="26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3" t="s">
        <v>155</v>
      </c>
      <c r="AU482" s="263" t="s">
        <v>86</v>
      </c>
      <c r="AV482" s="14" t="s">
        <v>86</v>
      </c>
      <c r="AW482" s="14" t="s">
        <v>34</v>
      </c>
      <c r="AX482" s="14" t="s">
        <v>77</v>
      </c>
      <c r="AY482" s="263" t="s">
        <v>147</v>
      </c>
    </row>
    <row r="483" s="15" customFormat="1">
      <c r="A483" s="15"/>
      <c r="B483" s="264"/>
      <c r="C483" s="265"/>
      <c r="D483" s="244" t="s">
        <v>155</v>
      </c>
      <c r="E483" s="266" t="s">
        <v>1</v>
      </c>
      <c r="F483" s="267" t="s">
        <v>158</v>
      </c>
      <c r="G483" s="265"/>
      <c r="H483" s="268">
        <v>2</v>
      </c>
      <c r="I483" s="269"/>
      <c r="J483" s="265"/>
      <c r="K483" s="265"/>
      <c r="L483" s="270"/>
      <c r="M483" s="271"/>
      <c r="N483" s="272"/>
      <c r="O483" s="272"/>
      <c r="P483" s="272"/>
      <c r="Q483" s="272"/>
      <c r="R483" s="272"/>
      <c r="S483" s="272"/>
      <c r="T483" s="27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4" t="s">
        <v>155</v>
      </c>
      <c r="AU483" s="274" t="s">
        <v>86</v>
      </c>
      <c r="AV483" s="15" t="s">
        <v>153</v>
      </c>
      <c r="AW483" s="15" t="s">
        <v>34</v>
      </c>
      <c r="AX483" s="15" t="s">
        <v>84</v>
      </c>
      <c r="AY483" s="274" t="s">
        <v>147</v>
      </c>
    </row>
    <row r="484" s="2" customFormat="1" ht="24.15" customHeight="1">
      <c r="A484" s="39"/>
      <c r="B484" s="40"/>
      <c r="C484" s="228" t="s">
        <v>907</v>
      </c>
      <c r="D484" s="228" t="s">
        <v>149</v>
      </c>
      <c r="E484" s="229" t="s">
        <v>908</v>
      </c>
      <c r="F484" s="230" t="s">
        <v>909</v>
      </c>
      <c r="G484" s="231" t="s">
        <v>373</v>
      </c>
      <c r="H484" s="232">
        <v>8</v>
      </c>
      <c r="I484" s="233"/>
      <c r="J484" s="234">
        <f>ROUND(I484*H484,2)</f>
        <v>0</v>
      </c>
      <c r="K484" s="235"/>
      <c r="L484" s="45"/>
      <c r="M484" s="236" t="s">
        <v>1</v>
      </c>
      <c r="N484" s="237" t="s">
        <v>42</v>
      </c>
      <c r="O484" s="92"/>
      <c r="P484" s="238">
        <f>O484*H484</f>
        <v>0</v>
      </c>
      <c r="Q484" s="238">
        <v>0.00029999999999999997</v>
      </c>
      <c r="R484" s="238">
        <f>Q484*H484</f>
        <v>0.0023999999999999998</v>
      </c>
      <c r="S484" s="238">
        <v>0</v>
      </c>
      <c r="T484" s="23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0" t="s">
        <v>237</v>
      </c>
      <c r="AT484" s="240" t="s">
        <v>149</v>
      </c>
      <c r="AU484" s="240" t="s">
        <v>86</v>
      </c>
      <c r="AY484" s="18" t="s">
        <v>147</v>
      </c>
      <c r="BE484" s="241">
        <f>IF(N484="základní",J484,0)</f>
        <v>0</v>
      </c>
      <c r="BF484" s="241">
        <f>IF(N484="snížená",J484,0)</f>
        <v>0</v>
      </c>
      <c r="BG484" s="241">
        <f>IF(N484="zákl. přenesená",J484,0)</f>
        <v>0</v>
      </c>
      <c r="BH484" s="241">
        <f>IF(N484="sníž. přenesená",J484,0)</f>
        <v>0</v>
      </c>
      <c r="BI484" s="241">
        <f>IF(N484="nulová",J484,0)</f>
        <v>0</v>
      </c>
      <c r="BJ484" s="18" t="s">
        <v>84</v>
      </c>
      <c r="BK484" s="241">
        <f>ROUND(I484*H484,2)</f>
        <v>0</v>
      </c>
      <c r="BL484" s="18" t="s">
        <v>237</v>
      </c>
      <c r="BM484" s="240" t="s">
        <v>910</v>
      </c>
    </row>
    <row r="485" s="14" customFormat="1">
      <c r="A485" s="14"/>
      <c r="B485" s="253"/>
      <c r="C485" s="254"/>
      <c r="D485" s="244" t="s">
        <v>155</v>
      </c>
      <c r="E485" s="255" t="s">
        <v>1</v>
      </c>
      <c r="F485" s="256" t="s">
        <v>911</v>
      </c>
      <c r="G485" s="254"/>
      <c r="H485" s="257">
        <v>8</v>
      </c>
      <c r="I485" s="258"/>
      <c r="J485" s="254"/>
      <c r="K485" s="254"/>
      <c r="L485" s="259"/>
      <c r="M485" s="260"/>
      <c r="N485" s="261"/>
      <c r="O485" s="261"/>
      <c r="P485" s="261"/>
      <c r="Q485" s="261"/>
      <c r="R485" s="261"/>
      <c r="S485" s="261"/>
      <c r="T485" s="26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3" t="s">
        <v>155</v>
      </c>
      <c r="AU485" s="263" t="s">
        <v>86</v>
      </c>
      <c r="AV485" s="14" t="s">
        <v>86</v>
      </c>
      <c r="AW485" s="14" t="s">
        <v>34</v>
      </c>
      <c r="AX485" s="14" t="s">
        <v>77</v>
      </c>
      <c r="AY485" s="263" t="s">
        <v>147</v>
      </c>
    </row>
    <row r="486" s="15" customFormat="1">
      <c r="A486" s="15"/>
      <c r="B486" s="264"/>
      <c r="C486" s="265"/>
      <c r="D486" s="244" t="s">
        <v>155</v>
      </c>
      <c r="E486" s="266" t="s">
        <v>1</v>
      </c>
      <c r="F486" s="267" t="s">
        <v>158</v>
      </c>
      <c r="G486" s="265"/>
      <c r="H486" s="268">
        <v>8</v>
      </c>
      <c r="I486" s="269"/>
      <c r="J486" s="265"/>
      <c r="K486" s="265"/>
      <c r="L486" s="270"/>
      <c r="M486" s="271"/>
      <c r="N486" s="272"/>
      <c r="O486" s="272"/>
      <c r="P486" s="272"/>
      <c r="Q486" s="272"/>
      <c r="R486" s="272"/>
      <c r="S486" s="272"/>
      <c r="T486" s="27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4" t="s">
        <v>155</v>
      </c>
      <c r="AU486" s="274" t="s">
        <v>86</v>
      </c>
      <c r="AV486" s="15" t="s">
        <v>153</v>
      </c>
      <c r="AW486" s="15" t="s">
        <v>34</v>
      </c>
      <c r="AX486" s="15" t="s">
        <v>84</v>
      </c>
      <c r="AY486" s="274" t="s">
        <v>147</v>
      </c>
    </row>
    <row r="487" s="2" customFormat="1" ht="24.15" customHeight="1">
      <c r="A487" s="39"/>
      <c r="B487" s="40"/>
      <c r="C487" s="228" t="s">
        <v>912</v>
      </c>
      <c r="D487" s="228" t="s">
        <v>149</v>
      </c>
      <c r="E487" s="229" t="s">
        <v>913</v>
      </c>
      <c r="F487" s="230" t="s">
        <v>914</v>
      </c>
      <c r="G487" s="231" t="s">
        <v>320</v>
      </c>
      <c r="H487" s="232">
        <v>26</v>
      </c>
      <c r="I487" s="233"/>
      <c r="J487" s="234">
        <f>ROUND(I487*H487,2)</f>
        <v>0</v>
      </c>
      <c r="K487" s="235"/>
      <c r="L487" s="45"/>
      <c r="M487" s="236" t="s">
        <v>1</v>
      </c>
      <c r="N487" s="237" t="s">
        <v>42</v>
      </c>
      <c r="O487" s="92"/>
      <c r="P487" s="238">
        <f>O487*H487</f>
        <v>0</v>
      </c>
      <c r="Q487" s="238">
        <v>0.0020600000000000002</v>
      </c>
      <c r="R487" s="238">
        <f>Q487*H487</f>
        <v>0.053560000000000003</v>
      </c>
      <c r="S487" s="238">
        <v>0</v>
      </c>
      <c r="T487" s="23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0" t="s">
        <v>237</v>
      </c>
      <c r="AT487" s="240" t="s">
        <v>149</v>
      </c>
      <c r="AU487" s="240" t="s">
        <v>86</v>
      </c>
      <c r="AY487" s="18" t="s">
        <v>147</v>
      </c>
      <c r="BE487" s="241">
        <f>IF(N487="základní",J487,0)</f>
        <v>0</v>
      </c>
      <c r="BF487" s="241">
        <f>IF(N487="snížená",J487,0)</f>
        <v>0</v>
      </c>
      <c r="BG487" s="241">
        <f>IF(N487="zákl. přenesená",J487,0)</f>
        <v>0</v>
      </c>
      <c r="BH487" s="241">
        <f>IF(N487="sníž. přenesená",J487,0)</f>
        <v>0</v>
      </c>
      <c r="BI487" s="241">
        <f>IF(N487="nulová",J487,0)</f>
        <v>0</v>
      </c>
      <c r="BJ487" s="18" t="s">
        <v>84</v>
      </c>
      <c r="BK487" s="241">
        <f>ROUND(I487*H487,2)</f>
        <v>0</v>
      </c>
      <c r="BL487" s="18" t="s">
        <v>237</v>
      </c>
      <c r="BM487" s="240" t="s">
        <v>915</v>
      </c>
    </row>
    <row r="488" s="14" customFormat="1">
      <c r="A488" s="14"/>
      <c r="B488" s="253"/>
      <c r="C488" s="254"/>
      <c r="D488" s="244" t="s">
        <v>155</v>
      </c>
      <c r="E488" s="255" t="s">
        <v>1</v>
      </c>
      <c r="F488" s="256" t="s">
        <v>916</v>
      </c>
      <c r="G488" s="254"/>
      <c r="H488" s="257">
        <v>26</v>
      </c>
      <c r="I488" s="258"/>
      <c r="J488" s="254"/>
      <c r="K488" s="254"/>
      <c r="L488" s="259"/>
      <c r="M488" s="260"/>
      <c r="N488" s="261"/>
      <c r="O488" s="261"/>
      <c r="P488" s="261"/>
      <c r="Q488" s="261"/>
      <c r="R488" s="261"/>
      <c r="S488" s="261"/>
      <c r="T488" s="26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3" t="s">
        <v>155</v>
      </c>
      <c r="AU488" s="263" t="s">
        <v>86</v>
      </c>
      <c r="AV488" s="14" t="s">
        <v>86</v>
      </c>
      <c r="AW488" s="14" t="s">
        <v>34</v>
      </c>
      <c r="AX488" s="14" t="s">
        <v>77</v>
      </c>
      <c r="AY488" s="263" t="s">
        <v>147</v>
      </c>
    </row>
    <row r="489" s="15" customFormat="1">
      <c r="A489" s="15"/>
      <c r="B489" s="264"/>
      <c r="C489" s="265"/>
      <c r="D489" s="244" t="s">
        <v>155</v>
      </c>
      <c r="E489" s="266" t="s">
        <v>1</v>
      </c>
      <c r="F489" s="267" t="s">
        <v>158</v>
      </c>
      <c r="G489" s="265"/>
      <c r="H489" s="268">
        <v>26</v>
      </c>
      <c r="I489" s="269"/>
      <c r="J489" s="265"/>
      <c r="K489" s="265"/>
      <c r="L489" s="270"/>
      <c r="M489" s="271"/>
      <c r="N489" s="272"/>
      <c r="O489" s="272"/>
      <c r="P489" s="272"/>
      <c r="Q489" s="272"/>
      <c r="R489" s="272"/>
      <c r="S489" s="272"/>
      <c r="T489" s="27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4" t="s">
        <v>155</v>
      </c>
      <c r="AU489" s="274" t="s">
        <v>86</v>
      </c>
      <c r="AV489" s="15" t="s">
        <v>153</v>
      </c>
      <c r="AW489" s="15" t="s">
        <v>34</v>
      </c>
      <c r="AX489" s="15" t="s">
        <v>84</v>
      </c>
      <c r="AY489" s="274" t="s">
        <v>147</v>
      </c>
    </row>
    <row r="490" s="2" customFormat="1" ht="16.5" customHeight="1">
      <c r="A490" s="39"/>
      <c r="B490" s="40"/>
      <c r="C490" s="228" t="s">
        <v>917</v>
      </c>
      <c r="D490" s="228" t="s">
        <v>149</v>
      </c>
      <c r="E490" s="229" t="s">
        <v>918</v>
      </c>
      <c r="F490" s="230" t="s">
        <v>919</v>
      </c>
      <c r="G490" s="231" t="s">
        <v>920</v>
      </c>
      <c r="H490" s="232">
        <v>1</v>
      </c>
      <c r="I490" s="233"/>
      <c r="J490" s="234">
        <f>ROUND(I490*H490,2)</f>
        <v>0</v>
      </c>
      <c r="K490" s="235"/>
      <c r="L490" s="45"/>
      <c r="M490" s="236" t="s">
        <v>1</v>
      </c>
      <c r="N490" s="237" t="s">
        <v>42</v>
      </c>
      <c r="O490" s="92"/>
      <c r="P490" s="238">
        <f>O490*H490</f>
        <v>0</v>
      </c>
      <c r="Q490" s="238">
        <v>0</v>
      </c>
      <c r="R490" s="238">
        <f>Q490*H490</f>
        <v>0</v>
      </c>
      <c r="S490" s="238">
        <v>0</v>
      </c>
      <c r="T490" s="23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0" t="s">
        <v>237</v>
      </c>
      <c r="AT490" s="240" t="s">
        <v>149</v>
      </c>
      <c r="AU490" s="240" t="s">
        <v>86</v>
      </c>
      <c r="AY490" s="18" t="s">
        <v>147</v>
      </c>
      <c r="BE490" s="241">
        <f>IF(N490="základní",J490,0)</f>
        <v>0</v>
      </c>
      <c r="BF490" s="241">
        <f>IF(N490="snížená",J490,0)</f>
        <v>0</v>
      </c>
      <c r="BG490" s="241">
        <f>IF(N490="zákl. přenesená",J490,0)</f>
        <v>0</v>
      </c>
      <c r="BH490" s="241">
        <f>IF(N490="sníž. přenesená",J490,0)</f>
        <v>0</v>
      </c>
      <c r="BI490" s="241">
        <f>IF(N490="nulová",J490,0)</f>
        <v>0</v>
      </c>
      <c r="BJ490" s="18" t="s">
        <v>84</v>
      </c>
      <c r="BK490" s="241">
        <f>ROUND(I490*H490,2)</f>
        <v>0</v>
      </c>
      <c r="BL490" s="18" t="s">
        <v>237</v>
      </c>
      <c r="BM490" s="240" t="s">
        <v>921</v>
      </c>
    </row>
    <row r="491" s="2" customFormat="1">
      <c r="A491" s="39"/>
      <c r="B491" s="40"/>
      <c r="C491" s="41"/>
      <c r="D491" s="244" t="s">
        <v>848</v>
      </c>
      <c r="E491" s="41"/>
      <c r="F491" s="300" t="s">
        <v>922</v>
      </c>
      <c r="G491" s="41"/>
      <c r="H491" s="41"/>
      <c r="I491" s="301"/>
      <c r="J491" s="41"/>
      <c r="K491" s="41"/>
      <c r="L491" s="45"/>
      <c r="M491" s="302"/>
      <c r="N491" s="303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848</v>
      </c>
      <c r="AU491" s="18" t="s">
        <v>86</v>
      </c>
    </row>
    <row r="492" s="14" customFormat="1">
      <c r="A492" s="14"/>
      <c r="B492" s="253"/>
      <c r="C492" s="254"/>
      <c r="D492" s="244" t="s">
        <v>155</v>
      </c>
      <c r="E492" s="255" t="s">
        <v>1</v>
      </c>
      <c r="F492" s="256" t="s">
        <v>84</v>
      </c>
      <c r="G492" s="254"/>
      <c r="H492" s="257">
        <v>1</v>
      </c>
      <c r="I492" s="258"/>
      <c r="J492" s="254"/>
      <c r="K492" s="254"/>
      <c r="L492" s="259"/>
      <c r="M492" s="260"/>
      <c r="N492" s="261"/>
      <c r="O492" s="261"/>
      <c r="P492" s="261"/>
      <c r="Q492" s="261"/>
      <c r="R492" s="261"/>
      <c r="S492" s="261"/>
      <c r="T492" s="26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3" t="s">
        <v>155</v>
      </c>
      <c r="AU492" s="263" t="s">
        <v>86</v>
      </c>
      <c r="AV492" s="14" t="s">
        <v>86</v>
      </c>
      <c r="AW492" s="14" t="s">
        <v>34</v>
      </c>
      <c r="AX492" s="14" t="s">
        <v>77</v>
      </c>
      <c r="AY492" s="263" t="s">
        <v>147</v>
      </c>
    </row>
    <row r="493" s="15" customFormat="1">
      <c r="A493" s="15"/>
      <c r="B493" s="264"/>
      <c r="C493" s="265"/>
      <c r="D493" s="244" t="s">
        <v>155</v>
      </c>
      <c r="E493" s="266" t="s">
        <v>1</v>
      </c>
      <c r="F493" s="267" t="s">
        <v>158</v>
      </c>
      <c r="G493" s="265"/>
      <c r="H493" s="268">
        <v>1</v>
      </c>
      <c r="I493" s="269"/>
      <c r="J493" s="265"/>
      <c r="K493" s="265"/>
      <c r="L493" s="270"/>
      <c r="M493" s="271"/>
      <c r="N493" s="272"/>
      <c r="O493" s="272"/>
      <c r="P493" s="272"/>
      <c r="Q493" s="272"/>
      <c r="R493" s="272"/>
      <c r="S493" s="272"/>
      <c r="T493" s="27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4" t="s">
        <v>155</v>
      </c>
      <c r="AU493" s="274" t="s">
        <v>86</v>
      </c>
      <c r="AV493" s="15" t="s">
        <v>153</v>
      </c>
      <c r="AW493" s="15" t="s">
        <v>34</v>
      </c>
      <c r="AX493" s="15" t="s">
        <v>84</v>
      </c>
      <c r="AY493" s="274" t="s">
        <v>147</v>
      </c>
    </row>
    <row r="494" s="2" customFormat="1" ht="16.5" customHeight="1">
      <c r="A494" s="39"/>
      <c r="B494" s="40"/>
      <c r="C494" s="228" t="s">
        <v>923</v>
      </c>
      <c r="D494" s="228" t="s">
        <v>149</v>
      </c>
      <c r="E494" s="229" t="s">
        <v>924</v>
      </c>
      <c r="F494" s="230" t="s">
        <v>925</v>
      </c>
      <c r="G494" s="231" t="s">
        <v>373</v>
      </c>
      <c r="H494" s="232">
        <v>3</v>
      </c>
      <c r="I494" s="233"/>
      <c r="J494" s="234">
        <f>ROUND(I494*H494,2)</f>
        <v>0</v>
      </c>
      <c r="K494" s="235"/>
      <c r="L494" s="45"/>
      <c r="M494" s="236" t="s">
        <v>1</v>
      </c>
      <c r="N494" s="237" t="s">
        <v>42</v>
      </c>
      <c r="O494" s="92"/>
      <c r="P494" s="238">
        <f>O494*H494</f>
        <v>0</v>
      </c>
      <c r="Q494" s="238">
        <v>0</v>
      </c>
      <c r="R494" s="238">
        <f>Q494*H494</f>
        <v>0</v>
      </c>
      <c r="S494" s="238">
        <v>0</v>
      </c>
      <c r="T494" s="23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0" t="s">
        <v>237</v>
      </c>
      <c r="AT494" s="240" t="s">
        <v>149</v>
      </c>
      <c r="AU494" s="240" t="s">
        <v>86</v>
      </c>
      <c r="AY494" s="18" t="s">
        <v>147</v>
      </c>
      <c r="BE494" s="241">
        <f>IF(N494="základní",J494,0)</f>
        <v>0</v>
      </c>
      <c r="BF494" s="241">
        <f>IF(N494="snížená",J494,0)</f>
        <v>0</v>
      </c>
      <c r="BG494" s="241">
        <f>IF(N494="zákl. přenesená",J494,0)</f>
        <v>0</v>
      </c>
      <c r="BH494" s="241">
        <f>IF(N494="sníž. přenesená",J494,0)</f>
        <v>0</v>
      </c>
      <c r="BI494" s="241">
        <f>IF(N494="nulová",J494,0)</f>
        <v>0</v>
      </c>
      <c r="BJ494" s="18" t="s">
        <v>84</v>
      </c>
      <c r="BK494" s="241">
        <f>ROUND(I494*H494,2)</f>
        <v>0</v>
      </c>
      <c r="BL494" s="18" t="s">
        <v>237</v>
      </c>
      <c r="BM494" s="240" t="s">
        <v>926</v>
      </c>
    </row>
    <row r="495" s="14" customFormat="1">
      <c r="A495" s="14"/>
      <c r="B495" s="253"/>
      <c r="C495" s="254"/>
      <c r="D495" s="244" t="s">
        <v>155</v>
      </c>
      <c r="E495" s="255" t="s">
        <v>1</v>
      </c>
      <c r="F495" s="256" t="s">
        <v>165</v>
      </c>
      <c r="G495" s="254"/>
      <c r="H495" s="257">
        <v>3</v>
      </c>
      <c r="I495" s="258"/>
      <c r="J495" s="254"/>
      <c r="K495" s="254"/>
      <c r="L495" s="259"/>
      <c r="M495" s="260"/>
      <c r="N495" s="261"/>
      <c r="O495" s="261"/>
      <c r="P495" s="261"/>
      <c r="Q495" s="261"/>
      <c r="R495" s="261"/>
      <c r="S495" s="261"/>
      <c r="T495" s="26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3" t="s">
        <v>155</v>
      </c>
      <c r="AU495" s="263" t="s">
        <v>86</v>
      </c>
      <c r="AV495" s="14" t="s">
        <v>86</v>
      </c>
      <c r="AW495" s="14" t="s">
        <v>34</v>
      </c>
      <c r="AX495" s="14" t="s">
        <v>77</v>
      </c>
      <c r="AY495" s="263" t="s">
        <v>147</v>
      </c>
    </row>
    <row r="496" s="15" customFormat="1">
      <c r="A496" s="15"/>
      <c r="B496" s="264"/>
      <c r="C496" s="265"/>
      <c r="D496" s="244" t="s">
        <v>155</v>
      </c>
      <c r="E496" s="266" t="s">
        <v>1</v>
      </c>
      <c r="F496" s="267" t="s">
        <v>158</v>
      </c>
      <c r="G496" s="265"/>
      <c r="H496" s="268">
        <v>3</v>
      </c>
      <c r="I496" s="269"/>
      <c r="J496" s="265"/>
      <c r="K496" s="265"/>
      <c r="L496" s="270"/>
      <c r="M496" s="271"/>
      <c r="N496" s="272"/>
      <c r="O496" s="272"/>
      <c r="P496" s="272"/>
      <c r="Q496" s="272"/>
      <c r="R496" s="272"/>
      <c r="S496" s="272"/>
      <c r="T496" s="273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4" t="s">
        <v>155</v>
      </c>
      <c r="AU496" s="274" t="s">
        <v>86</v>
      </c>
      <c r="AV496" s="15" t="s">
        <v>153</v>
      </c>
      <c r="AW496" s="15" t="s">
        <v>34</v>
      </c>
      <c r="AX496" s="15" t="s">
        <v>84</v>
      </c>
      <c r="AY496" s="274" t="s">
        <v>147</v>
      </c>
    </row>
    <row r="497" s="2" customFormat="1" ht="33" customHeight="1">
      <c r="A497" s="39"/>
      <c r="B497" s="40"/>
      <c r="C497" s="228" t="s">
        <v>927</v>
      </c>
      <c r="D497" s="228" t="s">
        <v>149</v>
      </c>
      <c r="E497" s="229" t="s">
        <v>928</v>
      </c>
      <c r="F497" s="230" t="s">
        <v>929</v>
      </c>
      <c r="G497" s="231" t="s">
        <v>189</v>
      </c>
      <c r="H497" s="232">
        <v>2.5089999999999999</v>
      </c>
      <c r="I497" s="233"/>
      <c r="J497" s="234">
        <f>ROUND(I497*H497,2)</f>
        <v>0</v>
      </c>
      <c r="K497" s="235"/>
      <c r="L497" s="45"/>
      <c r="M497" s="236" t="s">
        <v>1</v>
      </c>
      <c r="N497" s="237" t="s">
        <v>42</v>
      </c>
      <c r="O497" s="92"/>
      <c r="P497" s="238">
        <f>O497*H497</f>
        <v>0</v>
      </c>
      <c r="Q497" s="238">
        <v>0</v>
      </c>
      <c r="R497" s="238">
        <f>Q497*H497</f>
        <v>0</v>
      </c>
      <c r="S497" s="238">
        <v>0</v>
      </c>
      <c r="T497" s="23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0" t="s">
        <v>237</v>
      </c>
      <c r="AT497" s="240" t="s">
        <v>149</v>
      </c>
      <c r="AU497" s="240" t="s">
        <v>86</v>
      </c>
      <c r="AY497" s="18" t="s">
        <v>147</v>
      </c>
      <c r="BE497" s="241">
        <f>IF(N497="základní",J497,0)</f>
        <v>0</v>
      </c>
      <c r="BF497" s="241">
        <f>IF(N497="snížená",J497,0)</f>
        <v>0</v>
      </c>
      <c r="BG497" s="241">
        <f>IF(N497="zákl. přenesená",J497,0)</f>
        <v>0</v>
      </c>
      <c r="BH497" s="241">
        <f>IF(N497="sníž. přenesená",J497,0)</f>
        <v>0</v>
      </c>
      <c r="BI497" s="241">
        <f>IF(N497="nulová",J497,0)</f>
        <v>0</v>
      </c>
      <c r="BJ497" s="18" t="s">
        <v>84</v>
      </c>
      <c r="BK497" s="241">
        <f>ROUND(I497*H497,2)</f>
        <v>0</v>
      </c>
      <c r="BL497" s="18" t="s">
        <v>237</v>
      </c>
      <c r="BM497" s="240" t="s">
        <v>930</v>
      </c>
    </row>
    <row r="498" s="12" customFormat="1" ht="22.8" customHeight="1">
      <c r="A498" s="12"/>
      <c r="B498" s="212"/>
      <c r="C498" s="213"/>
      <c r="D498" s="214" t="s">
        <v>76</v>
      </c>
      <c r="E498" s="226" t="s">
        <v>392</v>
      </c>
      <c r="F498" s="226" t="s">
        <v>393</v>
      </c>
      <c r="G498" s="213"/>
      <c r="H498" s="213"/>
      <c r="I498" s="216"/>
      <c r="J498" s="227">
        <f>BK498</f>
        <v>0</v>
      </c>
      <c r="K498" s="213"/>
      <c r="L498" s="218"/>
      <c r="M498" s="219"/>
      <c r="N498" s="220"/>
      <c r="O498" s="220"/>
      <c r="P498" s="221">
        <f>SUM(P499:P510)</f>
        <v>0</v>
      </c>
      <c r="Q498" s="220"/>
      <c r="R498" s="221">
        <f>SUM(R499:R510)</f>
        <v>0.14891599999999999</v>
      </c>
      <c r="S498" s="220"/>
      <c r="T498" s="222">
        <f>SUM(T499:T510)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23" t="s">
        <v>86</v>
      </c>
      <c r="AT498" s="224" t="s">
        <v>76</v>
      </c>
      <c r="AU498" s="224" t="s">
        <v>84</v>
      </c>
      <c r="AY498" s="223" t="s">
        <v>147</v>
      </c>
      <c r="BK498" s="225">
        <f>SUM(BK499:BK510)</f>
        <v>0</v>
      </c>
    </row>
    <row r="499" s="2" customFormat="1" ht="16.5" customHeight="1">
      <c r="A499" s="39"/>
      <c r="B499" s="40"/>
      <c r="C499" s="228" t="s">
        <v>931</v>
      </c>
      <c r="D499" s="228" t="s">
        <v>149</v>
      </c>
      <c r="E499" s="229" t="s">
        <v>932</v>
      </c>
      <c r="F499" s="230" t="s">
        <v>933</v>
      </c>
      <c r="G499" s="231" t="s">
        <v>320</v>
      </c>
      <c r="H499" s="232">
        <v>34.799999999999997</v>
      </c>
      <c r="I499" s="233"/>
      <c r="J499" s="234">
        <f>ROUND(I499*H499,2)</f>
        <v>0</v>
      </c>
      <c r="K499" s="235"/>
      <c r="L499" s="45"/>
      <c r="M499" s="236" t="s">
        <v>1</v>
      </c>
      <c r="N499" s="237" t="s">
        <v>42</v>
      </c>
      <c r="O499" s="92"/>
      <c r="P499" s="238">
        <f>O499*H499</f>
        <v>0</v>
      </c>
      <c r="Q499" s="238">
        <v>1.0000000000000001E-05</v>
      </c>
      <c r="R499" s="238">
        <f>Q499*H499</f>
        <v>0.000348</v>
      </c>
      <c r="S499" s="238">
        <v>0</v>
      </c>
      <c r="T499" s="23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0" t="s">
        <v>237</v>
      </c>
      <c r="AT499" s="240" t="s">
        <v>149</v>
      </c>
      <c r="AU499" s="240" t="s">
        <v>86</v>
      </c>
      <c r="AY499" s="18" t="s">
        <v>147</v>
      </c>
      <c r="BE499" s="241">
        <f>IF(N499="základní",J499,0)</f>
        <v>0</v>
      </c>
      <c r="BF499" s="241">
        <f>IF(N499="snížená",J499,0)</f>
        <v>0</v>
      </c>
      <c r="BG499" s="241">
        <f>IF(N499="zákl. přenesená",J499,0)</f>
        <v>0</v>
      </c>
      <c r="BH499" s="241">
        <f>IF(N499="sníž. přenesená",J499,0)</f>
        <v>0</v>
      </c>
      <c r="BI499" s="241">
        <f>IF(N499="nulová",J499,0)</f>
        <v>0</v>
      </c>
      <c r="BJ499" s="18" t="s">
        <v>84</v>
      </c>
      <c r="BK499" s="241">
        <f>ROUND(I499*H499,2)</f>
        <v>0</v>
      </c>
      <c r="BL499" s="18" t="s">
        <v>237</v>
      </c>
      <c r="BM499" s="240" t="s">
        <v>934</v>
      </c>
    </row>
    <row r="500" s="14" customFormat="1">
      <c r="A500" s="14"/>
      <c r="B500" s="253"/>
      <c r="C500" s="254"/>
      <c r="D500" s="244" t="s">
        <v>155</v>
      </c>
      <c r="E500" s="255" t="s">
        <v>1</v>
      </c>
      <c r="F500" s="256" t="s">
        <v>935</v>
      </c>
      <c r="G500" s="254"/>
      <c r="H500" s="257">
        <v>34.799999999999997</v>
      </c>
      <c r="I500" s="258"/>
      <c r="J500" s="254"/>
      <c r="K500" s="254"/>
      <c r="L500" s="259"/>
      <c r="M500" s="260"/>
      <c r="N500" s="261"/>
      <c r="O500" s="261"/>
      <c r="P500" s="261"/>
      <c r="Q500" s="261"/>
      <c r="R500" s="261"/>
      <c r="S500" s="261"/>
      <c r="T500" s="26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3" t="s">
        <v>155</v>
      </c>
      <c r="AU500" s="263" t="s">
        <v>86</v>
      </c>
      <c r="AV500" s="14" t="s">
        <v>86</v>
      </c>
      <c r="AW500" s="14" t="s">
        <v>34</v>
      </c>
      <c r="AX500" s="14" t="s">
        <v>77</v>
      </c>
      <c r="AY500" s="263" t="s">
        <v>147</v>
      </c>
    </row>
    <row r="501" s="15" customFormat="1">
      <c r="A501" s="15"/>
      <c r="B501" s="264"/>
      <c r="C501" s="265"/>
      <c r="D501" s="244" t="s">
        <v>155</v>
      </c>
      <c r="E501" s="266" t="s">
        <v>1</v>
      </c>
      <c r="F501" s="267" t="s">
        <v>158</v>
      </c>
      <c r="G501" s="265"/>
      <c r="H501" s="268">
        <v>34.799999999999997</v>
      </c>
      <c r="I501" s="269"/>
      <c r="J501" s="265"/>
      <c r="K501" s="265"/>
      <c r="L501" s="270"/>
      <c r="M501" s="271"/>
      <c r="N501" s="272"/>
      <c r="O501" s="272"/>
      <c r="P501" s="272"/>
      <c r="Q501" s="272"/>
      <c r="R501" s="272"/>
      <c r="S501" s="272"/>
      <c r="T501" s="27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4" t="s">
        <v>155</v>
      </c>
      <c r="AU501" s="274" t="s">
        <v>86</v>
      </c>
      <c r="AV501" s="15" t="s">
        <v>153</v>
      </c>
      <c r="AW501" s="15" t="s">
        <v>34</v>
      </c>
      <c r="AX501" s="15" t="s">
        <v>84</v>
      </c>
      <c r="AY501" s="274" t="s">
        <v>147</v>
      </c>
    </row>
    <row r="502" s="2" customFormat="1" ht="16.5" customHeight="1">
      <c r="A502" s="39"/>
      <c r="B502" s="40"/>
      <c r="C502" s="278" t="s">
        <v>936</v>
      </c>
      <c r="D502" s="278" t="s">
        <v>574</v>
      </c>
      <c r="E502" s="279" t="s">
        <v>937</v>
      </c>
      <c r="F502" s="280" t="s">
        <v>938</v>
      </c>
      <c r="G502" s="281" t="s">
        <v>320</v>
      </c>
      <c r="H502" s="282">
        <v>36.539999999999999</v>
      </c>
      <c r="I502" s="283"/>
      <c r="J502" s="284">
        <f>ROUND(I502*H502,2)</f>
        <v>0</v>
      </c>
      <c r="K502" s="285"/>
      <c r="L502" s="286"/>
      <c r="M502" s="287" t="s">
        <v>1</v>
      </c>
      <c r="N502" s="288" t="s">
        <v>42</v>
      </c>
      <c r="O502" s="92"/>
      <c r="P502" s="238">
        <f>O502*H502</f>
        <v>0</v>
      </c>
      <c r="Q502" s="238">
        <v>0.00010000000000000001</v>
      </c>
      <c r="R502" s="238">
        <f>Q502*H502</f>
        <v>0.0036540000000000001</v>
      </c>
      <c r="S502" s="238">
        <v>0</v>
      </c>
      <c r="T502" s="23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0" t="s">
        <v>334</v>
      </c>
      <c r="AT502" s="240" t="s">
        <v>574</v>
      </c>
      <c r="AU502" s="240" t="s">
        <v>86</v>
      </c>
      <c r="AY502" s="18" t="s">
        <v>147</v>
      </c>
      <c r="BE502" s="241">
        <f>IF(N502="základní",J502,0)</f>
        <v>0</v>
      </c>
      <c r="BF502" s="241">
        <f>IF(N502="snížená",J502,0)</f>
        <v>0</v>
      </c>
      <c r="BG502" s="241">
        <f>IF(N502="zákl. přenesená",J502,0)</f>
        <v>0</v>
      </c>
      <c r="BH502" s="241">
        <f>IF(N502="sníž. přenesená",J502,0)</f>
        <v>0</v>
      </c>
      <c r="BI502" s="241">
        <f>IF(N502="nulová",J502,0)</f>
        <v>0</v>
      </c>
      <c r="BJ502" s="18" t="s">
        <v>84</v>
      </c>
      <c r="BK502" s="241">
        <f>ROUND(I502*H502,2)</f>
        <v>0</v>
      </c>
      <c r="BL502" s="18" t="s">
        <v>237</v>
      </c>
      <c r="BM502" s="240" t="s">
        <v>939</v>
      </c>
    </row>
    <row r="503" s="14" customFormat="1">
      <c r="A503" s="14"/>
      <c r="B503" s="253"/>
      <c r="C503" s="254"/>
      <c r="D503" s="244" t="s">
        <v>155</v>
      </c>
      <c r="E503" s="254"/>
      <c r="F503" s="256" t="s">
        <v>940</v>
      </c>
      <c r="G503" s="254"/>
      <c r="H503" s="257">
        <v>36.539999999999999</v>
      </c>
      <c r="I503" s="258"/>
      <c r="J503" s="254"/>
      <c r="K503" s="254"/>
      <c r="L503" s="259"/>
      <c r="M503" s="260"/>
      <c r="N503" s="261"/>
      <c r="O503" s="261"/>
      <c r="P503" s="261"/>
      <c r="Q503" s="261"/>
      <c r="R503" s="261"/>
      <c r="S503" s="261"/>
      <c r="T503" s="26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3" t="s">
        <v>155</v>
      </c>
      <c r="AU503" s="263" t="s">
        <v>86</v>
      </c>
      <c r="AV503" s="14" t="s">
        <v>86</v>
      </c>
      <c r="AW503" s="14" t="s">
        <v>4</v>
      </c>
      <c r="AX503" s="14" t="s">
        <v>84</v>
      </c>
      <c r="AY503" s="263" t="s">
        <v>147</v>
      </c>
    </row>
    <row r="504" s="2" customFormat="1" ht="24.15" customHeight="1">
      <c r="A504" s="39"/>
      <c r="B504" s="40"/>
      <c r="C504" s="228" t="s">
        <v>941</v>
      </c>
      <c r="D504" s="228" t="s">
        <v>149</v>
      </c>
      <c r="E504" s="229" t="s">
        <v>942</v>
      </c>
      <c r="F504" s="230" t="s">
        <v>943</v>
      </c>
      <c r="G504" s="231" t="s">
        <v>152</v>
      </c>
      <c r="H504" s="232">
        <v>263.48000000000002</v>
      </c>
      <c r="I504" s="233"/>
      <c r="J504" s="234">
        <f>ROUND(I504*H504,2)</f>
        <v>0</v>
      </c>
      <c r="K504" s="235"/>
      <c r="L504" s="45"/>
      <c r="M504" s="236" t="s">
        <v>1</v>
      </c>
      <c r="N504" s="237" t="s">
        <v>42</v>
      </c>
      <c r="O504" s="92"/>
      <c r="P504" s="238">
        <f>O504*H504</f>
        <v>0</v>
      </c>
      <c r="Q504" s="238">
        <v>0</v>
      </c>
      <c r="R504" s="238">
        <f>Q504*H504</f>
        <v>0</v>
      </c>
      <c r="S504" s="238">
        <v>0</v>
      </c>
      <c r="T504" s="23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0" t="s">
        <v>237</v>
      </c>
      <c r="AT504" s="240" t="s">
        <v>149</v>
      </c>
      <c r="AU504" s="240" t="s">
        <v>86</v>
      </c>
      <c r="AY504" s="18" t="s">
        <v>147</v>
      </c>
      <c r="BE504" s="241">
        <f>IF(N504="základní",J504,0)</f>
        <v>0</v>
      </c>
      <c r="BF504" s="241">
        <f>IF(N504="snížená",J504,0)</f>
        <v>0</v>
      </c>
      <c r="BG504" s="241">
        <f>IF(N504="zákl. přenesená",J504,0)</f>
        <v>0</v>
      </c>
      <c r="BH504" s="241">
        <f>IF(N504="sníž. přenesená",J504,0)</f>
        <v>0</v>
      </c>
      <c r="BI504" s="241">
        <f>IF(N504="nulová",J504,0)</f>
        <v>0</v>
      </c>
      <c r="BJ504" s="18" t="s">
        <v>84</v>
      </c>
      <c r="BK504" s="241">
        <f>ROUND(I504*H504,2)</f>
        <v>0</v>
      </c>
      <c r="BL504" s="18" t="s">
        <v>237</v>
      </c>
      <c r="BM504" s="240" t="s">
        <v>944</v>
      </c>
    </row>
    <row r="505" s="14" customFormat="1">
      <c r="A505" s="14"/>
      <c r="B505" s="253"/>
      <c r="C505" s="254"/>
      <c r="D505" s="244" t="s">
        <v>155</v>
      </c>
      <c r="E505" s="255" t="s">
        <v>1</v>
      </c>
      <c r="F505" s="256" t="s">
        <v>400</v>
      </c>
      <c r="G505" s="254"/>
      <c r="H505" s="257">
        <v>113.09999999999999</v>
      </c>
      <c r="I505" s="258"/>
      <c r="J505" s="254"/>
      <c r="K505" s="254"/>
      <c r="L505" s="259"/>
      <c r="M505" s="260"/>
      <c r="N505" s="261"/>
      <c r="O505" s="261"/>
      <c r="P505" s="261"/>
      <c r="Q505" s="261"/>
      <c r="R505" s="261"/>
      <c r="S505" s="261"/>
      <c r="T505" s="26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3" t="s">
        <v>155</v>
      </c>
      <c r="AU505" s="263" t="s">
        <v>86</v>
      </c>
      <c r="AV505" s="14" t="s">
        <v>86</v>
      </c>
      <c r="AW505" s="14" t="s">
        <v>34</v>
      </c>
      <c r="AX505" s="14" t="s">
        <v>77</v>
      </c>
      <c r="AY505" s="263" t="s">
        <v>147</v>
      </c>
    </row>
    <row r="506" s="14" customFormat="1">
      <c r="A506" s="14"/>
      <c r="B506" s="253"/>
      <c r="C506" s="254"/>
      <c r="D506" s="244" t="s">
        <v>155</v>
      </c>
      <c r="E506" s="255" t="s">
        <v>1</v>
      </c>
      <c r="F506" s="256" t="s">
        <v>401</v>
      </c>
      <c r="G506" s="254"/>
      <c r="H506" s="257">
        <v>150.38</v>
      </c>
      <c r="I506" s="258"/>
      <c r="J506" s="254"/>
      <c r="K506" s="254"/>
      <c r="L506" s="259"/>
      <c r="M506" s="260"/>
      <c r="N506" s="261"/>
      <c r="O506" s="261"/>
      <c r="P506" s="261"/>
      <c r="Q506" s="261"/>
      <c r="R506" s="261"/>
      <c r="S506" s="261"/>
      <c r="T506" s="26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3" t="s">
        <v>155</v>
      </c>
      <c r="AU506" s="263" t="s">
        <v>86</v>
      </c>
      <c r="AV506" s="14" t="s">
        <v>86</v>
      </c>
      <c r="AW506" s="14" t="s">
        <v>34</v>
      </c>
      <c r="AX506" s="14" t="s">
        <v>77</v>
      </c>
      <c r="AY506" s="263" t="s">
        <v>147</v>
      </c>
    </row>
    <row r="507" s="15" customFormat="1">
      <c r="A507" s="15"/>
      <c r="B507" s="264"/>
      <c r="C507" s="265"/>
      <c r="D507" s="244" t="s">
        <v>155</v>
      </c>
      <c r="E507" s="266" t="s">
        <v>1</v>
      </c>
      <c r="F507" s="267" t="s">
        <v>158</v>
      </c>
      <c r="G507" s="265"/>
      <c r="H507" s="268">
        <v>263.48000000000002</v>
      </c>
      <c r="I507" s="269"/>
      <c r="J507" s="265"/>
      <c r="K507" s="265"/>
      <c r="L507" s="270"/>
      <c r="M507" s="271"/>
      <c r="N507" s="272"/>
      <c r="O507" s="272"/>
      <c r="P507" s="272"/>
      <c r="Q507" s="272"/>
      <c r="R507" s="272"/>
      <c r="S507" s="272"/>
      <c r="T507" s="273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74" t="s">
        <v>155</v>
      </c>
      <c r="AU507" s="274" t="s">
        <v>86</v>
      </c>
      <c r="AV507" s="15" t="s">
        <v>153</v>
      </c>
      <c r="AW507" s="15" t="s">
        <v>34</v>
      </c>
      <c r="AX507" s="15" t="s">
        <v>84</v>
      </c>
      <c r="AY507" s="274" t="s">
        <v>147</v>
      </c>
    </row>
    <row r="508" s="2" customFormat="1" ht="16.5" customHeight="1">
      <c r="A508" s="39"/>
      <c r="B508" s="40"/>
      <c r="C508" s="278" t="s">
        <v>945</v>
      </c>
      <c r="D508" s="278" t="s">
        <v>574</v>
      </c>
      <c r="E508" s="279" t="s">
        <v>946</v>
      </c>
      <c r="F508" s="280" t="s">
        <v>947</v>
      </c>
      <c r="G508" s="281" t="s">
        <v>152</v>
      </c>
      <c r="H508" s="282">
        <v>289.82799999999997</v>
      </c>
      <c r="I508" s="283"/>
      <c r="J508" s="284">
        <f>ROUND(I508*H508,2)</f>
        <v>0</v>
      </c>
      <c r="K508" s="285"/>
      <c r="L508" s="286"/>
      <c r="M508" s="287" t="s">
        <v>1</v>
      </c>
      <c r="N508" s="288" t="s">
        <v>42</v>
      </c>
      <c r="O508" s="92"/>
      <c r="P508" s="238">
        <f>O508*H508</f>
        <v>0</v>
      </c>
      <c r="Q508" s="238">
        <v>0.00050000000000000001</v>
      </c>
      <c r="R508" s="238">
        <f>Q508*H508</f>
        <v>0.14491399999999999</v>
      </c>
      <c r="S508" s="238">
        <v>0</v>
      </c>
      <c r="T508" s="23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0" t="s">
        <v>334</v>
      </c>
      <c r="AT508" s="240" t="s">
        <v>574</v>
      </c>
      <c r="AU508" s="240" t="s">
        <v>86</v>
      </c>
      <c r="AY508" s="18" t="s">
        <v>147</v>
      </c>
      <c r="BE508" s="241">
        <f>IF(N508="základní",J508,0)</f>
        <v>0</v>
      </c>
      <c r="BF508" s="241">
        <f>IF(N508="snížená",J508,0)</f>
        <v>0</v>
      </c>
      <c r="BG508" s="241">
        <f>IF(N508="zákl. přenesená",J508,0)</f>
        <v>0</v>
      </c>
      <c r="BH508" s="241">
        <f>IF(N508="sníž. přenesená",J508,0)</f>
        <v>0</v>
      </c>
      <c r="BI508" s="241">
        <f>IF(N508="nulová",J508,0)</f>
        <v>0</v>
      </c>
      <c r="BJ508" s="18" t="s">
        <v>84</v>
      </c>
      <c r="BK508" s="241">
        <f>ROUND(I508*H508,2)</f>
        <v>0</v>
      </c>
      <c r="BL508" s="18" t="s">
        <v>237</v>
      </c>
      <c r="BM508" s="240" t="s">
        <v>948</v>
      </c>
    </row>
    <row r="509" s="14" customFormat="1">
      <c r="A509" s="14"/>
      <c r="B509" s="253"/>
      <c r="C509" s="254"/>
      <c r="D509" s="244" t="s">
        <v>155</v>
      </c>
      <c r="E509" s="254"/>
      <c r="F509" s="256" t="s">
        <v>949</v>
      </c>
      <c r="G509" s="254"/>
      <c r="H509" s="257">
        <v>289.82799999999997</v>
      </c>
      <c r="I509" s="258"/>
      <c r="J509" s="254"/>
      <c r="K509" s="254"/>
      <c r="L509" s="259"/>
      <c r="M509" s="260"/>
      <c r="N509" s="261"/>
      <c r="O509" s="261"/>
      <c r="P509" s="261"/>
      <c r="Q509" s="261"/>
      <c r="R509" s="261"/>
      <c r="S509" s="261"/>
      <c r="T509" s="26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3" t="s">
        <v>155</v>
      </c>
      <c r="AU509" s="263" t="s">
        <v>86</v>
      </c>
      <c r="AV509" s="14" t="s">
        <v>86</v>
      </c>
      <c r="AW509" s="14" t="s">
        <v>4</v>
      </c>
      <c r="AX509" s="14" t="s">
        <v>84</v>
      </c>
      <c r="AY509" s="263" t="s">
        <v>147</v>
      </c>
    </row>
    <row r="510" s="2" customFormat="1" ht="24.15" customHeight="1">
      <c r="A510" s="39"/>
      <c r="B510" s="40"/>
      <c r="C510" s="228" t="s">
        <v>950</v>
      </c>
      <c r="D510" s="228" t="s">
        <v>149</v>
      </c>
      <c r="E510" s="229" t="s">
        <v>951</v>
      </c>
      <c r="F510" s="230" t="s">
        <v>952</v>
      </c>
      <c r="G510" s="231" t="s">
        <v>189</v>
      </c>
      <c r="H510" s="232">
        <v>0.14899999999999999</v>
      </c>
      <c r="I510" s="233"/>
      <c r="J510" s="234">
        <f>ROUND(I510*H510,2)</f>
        <v>0</v>
      </c>
      <c r="K510" s="235"/>
      <c r="L510" s="45"/>
      <c r="M510" s="236" t="s">
        <v>1</v>
      </c>
      <c r="N510" s="237" t="s">
        <v>42</v>
      </c>
      <c r="O510" s="92"/>
      <c r="P510" s="238">
        <f>O510*H510</f>
        <v>0</v>
      </c>
      <c r="Q510" s="238">
        <v>0</v>
      </c>
      <c r="R510" s="238">
        <f>Q510*H510</f>
        <v>0</v>
      </c>
      <c r="S510" s="238">
        <v>0</v>
      </c>
      <c r="T510" s="23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0" t="s">
        <v>237</v>
      </c>
      <c r="AT510" s="240" t="s">
        <v>149</v>
      </c>
      <c r="AU510" s="240" t="s">
        <v>86</v>
      </c>
      <c r="AY510" s="18" t="s">
        <v>147</v>
      </c>
      <c r="BE510" s="241">
        <f>IF(N510="základní",J510,0)</f>
        <v>0</v>
      </c>
      <c r="BF510" s="241">
        <f>IF(N510="snížená",J510,0)</f>
        <v>0</v>
      </c>
      <c r="BG510" s="241">
        <f>IF(N510="zákl. přenesená",J510,0)</f>
        <v>0</v>
      </c>
      <c r="BH510" s="241">
        <f>IF(N510="sníž. přenesená",J510,0)</f>
        <v>0</v>
      </c>
      <c r="BI510" s="241">
        <f>IF(N510="nulová",J510,0)</f>
        <v>0</v>
      </c>
      <c r="BJ510" s="18" t="s">
        <v>84</v>
      </c>
      <c r="BK510" s="241">
        <f>ROUND(I510*H510,2)</f>
        <v>0</v>
      </c>
      <c r="BL510" s="18" t="s">
        <v>237</v>
      </c>
      <c r="BM510" s="240" t="s">
        <v>953</v>
      </c>
    </row>
    <row r="511" s="12" customFormat="1" ht="22.8" customHeight="1">
      <c r="A511" s="12"/>
      <c r="B511" s="212"/>
      <c r="C511" s="213"/>
      <c r="D511" s="214" t="s">
        <v>76</v>
      </c>
      <c r="E511" s="226" t="s">
        <v>407</v>
      </c>
      <c r="F511" s="226" t="s">
        <v>408</v>
      </c>
      <c r="G511" s="213"/>
      <c r="H511" s="213"/>
      <c r="I511" s="216"/>
      <c r="J511" s="227">
        <f>BK511</f>
        <v>0</v>
      </c>
      <c r="K511" s="213"/>
      <c r="L511" s="218"/>
      <c r="M511" s="219"/>
      <c r="N511" s="220"/>
      <c r="O511" s="220"/>
      <c r="P511" s="221">
        <f>SUM(P512:P564)</f>
        <v>0</v>
      </c>
      <c r="Q511" s="220"/>
      <c r="R511" s="221">
        <f>SUM(R512:R564)</f>
        <v>1.5389630999999999</v>
      </c>
      <c r="S511" s="220"/>
      <c r="T511" s="222">
        <f>SUM(T512:T564)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23" t="s">
        <v>86</v>
      </c>
      <c r="AT511" s="224" t="s">
        <v>76</v>
      </c>
      <c r="AU511" s="224" t="s">
        <v>84</v>
      </c>
      <c r="AY511" s="223" t="s">
        <v>147</v>
      </c>
      <c r="BK511" s="225">
        <f>SUM(BK512:BK564)</f>
        <v>0</v>
      </c>
    </row>
    <row r="512" s="2" customFormat="1" ht="21.75" customHeight="1">
      <c r="A512" s="39"/>
      <c r="B512" s="40"/>
      <c r="C512" s="228" t="s">
        <v>954</v>
      </c>
      <c r="D512" s="228" t="s">
        <v>149</v>
      </c>
      <c r="E512" s="229" t="s">
        <v>955</v>
      </c>
      <c r="F512" s="230" t="s">
        <v>956</v>
      </c>
      <c r="G512" s="231" t="s">
        <v>152</v>
      </c>
      <c r="H512" s="232">
        <v>40.439999999999998</v>
      </c>
      <c r="I512" s="233"/>
      <c r="J512" s="234">
        <f>ROUND(I512*H512,2)</f>
        <v>0</v>
      </c>
      <c r="K512" s="235"/>
      <c r="L512" s="45"/>
      <c r="M512" s="236" t="s">
        <v>1</v>
      </c>
      <c r="N512" s="237" t="s">
        <v>42</v>
      </c>
      <c r="O512" s="92"/>
      <c r="P512" s="238">
        <f>O512*H512</f>
        <v>0</v>
      </c>
      <c r="Q512" s="238">
        <v>0.00025999999999999998</v>
      </c>
      <c r="R512" s="238">
        <f>Q512*H512</f>
        <v>0.010514399999999998</v>
      </c>
      <c r="S512" s="238">
        <v>0</v>
      </c>
      <c r="T512" s="23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0" t="s">
        <v>237</v>
      </c>
      <c r="AT512" s="240" t="s">
        <v>149</v>
      </c>
      <c r="AU512" s="240" t="s">
        <v>86</v>
      </c>
      <c r="AY512" s="18" t="s">
        <v>147</v>
      </c>
      <c r="BE512" s="241">
        <f>IF(N512="základní",J512,0)</f>
        <v>0</v>
      </c>
      <c r="BF512" s="241">
        <f>IF(N512="snížená",J512,0)</f>
        <v>0</v>
      </c>
      <c r="BG512" s="241">
        <f>IF(N512="zákl. přenesená",J512,0)</f>
        <v>0</v>
      </c>
      <c r="BH512" s="241">
        <f>IF(N512="sníž. přenesená",J512,0)</f>
        <v>0</v>
      </c>
      <c r="BI512" s="241">
        <f>IF(N512="nulová",J512,0)</f>
        <v>0</v>
      </c>
      <c r="BJ512" s="18" t="s">
        <v>84</v>
      </c>
      <c r="BK512" s="241">
        <f>ROUND(I512*H512,2)</f>
        <v>0</v>
      </c>
      <c r="BL512" s="18" t="s">
        <v>237</v>
      </c>
      <c r="BM512" s="240" t="s">
        <v>957</v>
      </c>
    </row>
    <row r="513" s="14" customFormat="1">
      <c r="A513" s="14"/>
      <c r="B513" s="253"/>
      <c r="C513" s="254"/>
      <c r="D513" s="244" t="s">
        <v>155</v>
      </c>
      <c r="E513" s="255" t="s">
        <v>1</v>
      </c>
      <c r="F513" s="256" t="s">
        <v>958</v>
      </c>
      <c r="G513" s="254"/>
      <c r="H513" s="257">
        <v>15.84</v>
      </c>
      <c r="I513" s="258"/>
      <c r="J513" s="254"/>
      <c r="K513" s="254"/>
      <c r="L513" s="259"/>
      <c r="M513" s="260"/>
      <c r="N513" s="261"/>
      <c r="O513" s="261"/>
      <c r="P513" s="261"/>
      <c r="Q513" s="261"/>
      <c r="R513" s="261"/>
      <c r="S513" s="261"/>
      <c r="T513" s="26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3" t="s">
        <v>155</v>
      </c>
      <c r="AU513" s="263" t="s">
        <v>86</v>
      </c>
      <c r="AV513" s="14" t="s">
        <v>86</v>
      </c>
      <c r="AW513" s="14" t="s">
        <v>34</v>
      </c>
      <c r="AX513" s="14" t="s">
        <v>77</v>
      </c>
      <c r="AY513" s="263" t="s">
        <v>147</v>
      </c>
    </row>
    <row r="514" s="14" customFormat="1">
      <c r="A514" s="14"/>
      <c r="B514" s="253"/>
      <c r="C514" s="254"/>
      <c r="D514" s="244" t="s">
        <v>155</v>
      </c>
      <c r="E514" s="255" t="s">
        <v>1</v>
      </c>
      <c r="F514" s="256" t="s">
        <v>959</v>
      </c>
      <c r="G514" s="254"/>
      <c r="H514" s="257">
        <v>21.600000000000001</v>
      </c>
      <c r="I514" s="258"/>
      <c r="J514" s="254"/>
      <c r="K514" s="254"/>
      <c r="L514" s="259"/>
      <c r="M514" s="260"/>
      <c r="N514" s="261"/>
      <c r="O514" s="261"/>
      <c r="P514" s="261"/>
      <c r="Q514" s="261"/>
      <c r="R514" s="261"/>
      <c r="S514" s="261"/>
      <c r="T514" s="26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3" t="s">
        <v>155</v>
      </c>
      <c r="AU514" s="263" t="s">
        <v>86</v>
      </c>
      <c r="AV514" s="14" t="s">
        <v>86</v>
      </c>
      <c r="AW514" s="14" t="s">
        <v>34</v>
      </c>
      <c r="AX514" s="14" t="s">
        <v>77</v>
      </c>
      <c r="AY514" s="263" t="s">
        <v>147</v>
      </c>
    </row>
    <row r="515" s="14" customFormat="1">
      <c r="A515" s="14"/>
      <c r="B515" s="253"/>
      <c r="C515" s="254"/>
      <c r="D515" s="244" t="s">
        <v>155</v>
      </c>
      <c r="E515" s="255" t="s">
        <v>1</v>
      </c>
      <c r="F515" s="256" t="s">
        <v>960</v>
      </c>
      <c r="G515" s="254"/>
      <c r="H515" s="257">
        <v>3</v>
      </c>
      <c r="I515" s="258"/>
      <c r="J515" s="254"/>
      <c r="K515" s="254"/>
      <c r="L515" s="259"/>
      <c r="M515" s="260"/>
      <c r="N515" s="261"/>
      <c r="O515" s="261"/>
      <c r="P515" s="261"/>
      <c r="Q515" s="261"/>
      <c r="R515" s="261"/>
      <c r="S515" s="261"/>
      <c r="T515" s="26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3" t="s">
        <v>155</v>
      </c>
      <c r="AU515" s="263" t="s">
        <v>86</v>
      </c>
      <c r="AV515" s="14" t="s">
        <v>86</v>
      </c>
      <c r="AW515" s="14" t="s">
        <v>34</v>
      </c>
      <c r="AX515" s="14" t="s">
        <v>77</v>
      </c>
      <c r="AY515" s="263" t="s">
        <v>147</v>
      </c>
    </row>
    <row r="516" s="15" customFormat="1">
      <c r="A516" s="15"/>
      <c r="B516" s="264"/>
      <c r="C516" s="265"/>
      <c r="D516" s="244" t="s">
        <v>155</v>
      </c>
      <c r="E516" s="266" t="s">
        <v>1</v>
      </c>
      <c r="F516" s="267" t="s">
        <v>158</v>
      </c>
      <c r="G516" s="265"/>
      <c r="H516" s="268">
        <v>40.439999999999998</v>
      </c>
      <c r="I516" s="269"/>
      <c r="J516" s="265"/>
      <c r="K516" s="265"/>
      <c r="L516" s="270"/>
      <c r="M516" s="271"/>
      <c r="N516" s="272"/>
      <c r="O516" s="272"/>
      <c r="P516" s="272"/>
      <c r="Q516" s="272"/>
      <c r="R516" s="272"/>
      <c r="S516" s="272"/>
      <c r="T516" s="273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4" t="s">
        <v>155</v>
      </c>
      <c r="AU516" s="274" t="s">
        <v>86</v>
      </c>
      <c r="AV516" s="15" t="s">
        <v>153</v>
      </c>
      <c r="AW516" s="15" t="s">
        <v>34</v>
      </c>
      <c r="AX516" s="15" t="s">
        <v>84</v>
      </c>
      <c r="AY516" s="274" t="s">
        <v>147</v>
      </c>
    </row>
    <row r="517" s="2" customFormat="1" ht="16.5" customHeight="1">
      <c r="A517" s="39"/>
      <c r="B517" s="40"/>
      <c r="C517" s="278" t="s">
        <v>961</v>
      </c>
      <c r="D517" s="278" t="s">
        <v>574</v>
      </c>
      <c r="E517" s="279" t="s">
        <v>962</v>
      </c>
      <c r="F517" s="280" t="s">
        <v>963</v>
      </c>
      <c r="G517" s="281" t="s">
        <v>373</v>
      </c>
      <c r="H517" s="282">
        <v>11</v>
      </c>
      <c r="I517" s="283"/>
      <c r="J517" s="284">
        <f>ROUND(I517*H517,2)</f>
        <v>0</v>
      </c>
      <c r="K517" s="285"/>
      <c r="L517" s="286"/>
      <c r="M517" s="287" t="s">
        <v>1</v>
      </c>
      <c r="N517" s="288" t="s">
        <v>42</v>
      </c>
      <c r="O517" s="92"/>
      <c r="P517" s="238">
        <f>O517*H517</f>
        <v>0</v>
      </c>
      <c r="Q517" s="238">
        <v>0.036810000000000002</v>
      </c>
      <c r="R517" s="238">
        <f>Q517*H517</f>
        <v>0.40491000000000005</v>
      </c>
      <c r="S517" s="238">
        <v>0</v>
      </c>
      <c r="T517" s="23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0" t="s">
        <v>334</v>
      </c>
      <c r="AT517" s="240" t="s">
        <v>574</v>
      </c>
      <c r="AU517" s="240" t="s">
        <v>86</v>
      </c>
      <c r="AY517" s="18" t="s">
        <v>147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8" t="s">
        <v>84</v>
      </c>
      <c r="BK517" s="241">
        <f>ROUND(I517*H517,2)</f>
        <v>0</v>
      </c>
      <c r="BL517" s="18" t="s">
        <v>237</v>
      </c>
      <c r="BM517" s="240" t="s">
        <v>964</v>
      </c>
    </row>
    <row r="518" s="2" customFormat="1">
      <c r="A518" s="39"/>
      <c r="B518" s="40"/>
      <c r="C518" s="41"/>
      <c r="D518" s="244" t="s">
        <v>848</v>
      </c>
      <c r="E518" s="41"/>
      <c r="F518" s="300" t="s">
        <v>965</v>
      </c>
      <c r="G518" s="41"/>
      <c r="H518" s="41"/>
      <c r="I518" s="301"/>
      <c r="J518" s="41"/>
      <c r="K518" s="41"/>
      <c r="L518" s="45"/>
      <c r="M518" s="302"/>
      <c r="N518" s="303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848</v>
      </c>
      <c r="AU518" s="18" t="s">
        <v>86</v>
      </c>
    </row>
    <row r="519" s="2" customFormat="1" ht="16.5" customHeight="1">
      <c r="A519" s="39"/>
      <c r="B519" s="40"/>
      <c r="C519" s="278" t="s">
        <v>966</v>
      </c>
      <c r="D519" s="278" t="s">
        <v>574</v>
      </c>
      <c r="E519" s="279" t="s">
        <v>967</v>
      </c>
      <c r="F519" s="280" t="s">
        <v>968</v>
      </c>
      <c r="G519" s="281" t="s">
        <v>373</v>
      </c>
      <c r="H519" s="282">
        <v>12</v>
      </c>
      <c r="I519" s="283"/>
      <c r="J519" s="284">
        <f>ROUND(I519*H519,2)</f>
        <v>0</v>
      </c>
      <c r="K519" s="285"/>
      <c r="L519" s="286"/>
      <c r="M519" s="287" t="s">
        <v>1</v>
      </c>
      <c r="N519" s="288" t="s">
        <v>42</v>
      </c>
      <c r="O519" s="92"/>
      <c r="P519" s="238">
        <f>O519*H519</f>
        <v>0</v>
      </c>
      <c r="Q519" s="238">
        <v>0.047</v>
      </c>
      <c r="R519" s="238">
        <f>Q519*H519</f>
        <v>0.56400000000000006</v>
      </c>
      <c r="S519" s="238">
        <v>0</v>
      </c>
      <c r="T519" s="23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0" t="s">
        <v>334</v>
      </c>
      <c r="AT519" s="240" t="s">
        <v>574</v>
      </c>
      <c r="AU519" s="240" t="s">
        <v>86</v>
      </c>
      <c r="AY519" s="18" t="s">
        <v>147</v>
      </c>
      <c r="BE519" s="241">
        <f>IF(N519="základní",J519,0)</f>
        <v>0</v>
      </c>
      <c r="BF519" s="241">
        <f>IF(N519="snížená",J519,0)</f>
        <v>0</v>
      </c>
      <c r="BG519" s="241">
        <f>IF(N519="zákl. přenesená",J519,0)</f>
        <v>0</v>
      </c>
      <c r="BH519" s="241">
        <f>IF(N519="sníž. přenesená",J519,0)</f>
        <v>0</v>
      </c>
      <c r="BI519" s="241">
        <f>IF(N519="nulová",J519,0)</f>
        <v>0</v>
      </c>
      <c r="BJ519" s="18" t="s">
        <v>84</v>
      </c>
      <c r="BK519" s="241">
        <f>ROUND(I519*H519,2)</f>
        <v>0</v>
      </c>
      <c r="BL519" s="18" t="s">
        <v>237</v>
      </c>
      <c r="BM519" s="240" t="s">
        <v>969</v>
      </c>
    </row>
    <row r="520" s="2" customFormat="1">
      <c r="A520" s="39"/>
      <c r="B520" s="40"/>
      <c r="C520" s="41"/>
      <c r="D520" s="244" t="s">
        <v>848</v>
      </c>
      <c r="E520" s="41"/>
      <c r="F520" s="300" t="s">
        <v>965</v>
      </c>
      <c r="G520" s="41"/>
      <c r="H520" s="41"/>
      <c r="I520" s="301"/>
      <c r="J520" s="41"/>
      <c r="K520" s="41"/>
      <c r="L520" s="45"/>
      <c r="M520" s="302"/>
      <c r="N520" s="303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848</v>
      </c>
      <c r="AU520" s="18" t="s">
        <v>86</v>
      </c>
    </row>
    <row r="521" s="2" customFormat="1" ht="16.5" customHeight="1">
      <c r="A521" s="39"/>
      <c r="B521" s="40"/>
      <c r="C521" s="278" t="s">
        <v>970</v>
      </c>
      <c r="D521" s="278" t="s">
        <v>574</v>
      </c>
      <c r="E521" s="279" t="s">
        <v>971</v>
      </c>
      <c r="F521" s="280" t="s">
        <v>972</v>
      </c>
      <c r="G521" s="281" t="s">
        <v>373</v>
      </c>
      <c r="H521" s="282">
        <v>2</v>
      </c>
      <c r="I521" s="283"/>
      <c r="J521" s="284">
        <f>ROUND(I521*H521,2)</f>
        <v>0</v>
      </c>
      <c r="K521" s="285"/>
      <c r="L521" s="286"/>
      <c r="M521" s="287" t="s">
        <v>1</v>
      </c>
      <c r="N521" s="288" t="s">
        <v>42</v>
      </c>
      <c r="O521" s="92"/>
      <c r="P521" s="238">
        <f>O521*H521</f>
        <v>0</v>
      </c>
      <c r="Q521" s="238">
        <v>0.040000000000000001</v>
      </c>
      <c r="R521" s="238">
        <f>Q521*H521</f>
        <v>0.080000000000000002</v>
      </c>
      <c r="S521" s="238">
        <v>0</v>
      </c>
      <c r="T521" s="23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0" t="s">
        <v>334</v>
      </c>
      <c r="AT521" s="240" t="s">
        <v>574</v>
      </c>
      <c r="AU521" s="240" t="s">
        <v>86</v>
      </c>
      <c r="AY521" s="18" t="s">
        <v>147</v>
      </c>
      <c r="BE521" s="241">
        <f>IF(N521="základní",J521,0)</f>
        <v>0</v>
      </c>
      <c r="BF521" s="241">
        <f>IF(N521="snížená",J521,0)</f>
        <v>0</v>
      </c>
      <c r="BG521" s="241">
        <f>IF(N521="zákl. přenesená",J521,0)</f>
        <v>0</v>
      </c>
      <c r="BH521" s="241">
        <f>IF(N521="sníž. přenesená",J521,0)</f>
        <v>0</v>
      </c>
      <c r="BI521" s="241">
        <f>IF(N521="nulová",J521,0)</f>
        <v>0</v>
      </c>
      <c r="BJ521" s="18" t="s">
        <v>84</v>
      </c>
      <c r="BK521" s="241">
        <f>ROUND(I521*H521,2)</f>
        <v>0</v>
      </c>
      <c r="BL521" s="18" t="s">
        <v>237</v>
      </c>
      <c r="BM521" s="240" t="s">
        <v>973</v>
      </c>
    </row>
    <row r="522" s="2" customFormat="1" ht="21.75" customHeight="1">
      <c r="A522" s="39"/>
      <c r="B522" s="40"/>
      <c r="C522" s="228" t="s">
        <v>974</v>
      </c>
      <c r="D522" s="228" t="s">
        <v>149</v>
      </c>
      <c r="E522" s="229" t="s">
        <v>975</v>
      </c>
      <c r="F522" s="230" t="s">
        <v>976</v>
      </c>
      <c r="G522" s="231" t="s">
        <v>152</v>
      </c>
      <c r="H522" s="232">
        <v>8.6099999999999994</v>
      </c>
      <c r="I522" s="233"/>
      <c r="J522" s="234">
        <f>ROUND(I522*H522,2)</f>
        <v>0</v>
      </c>
      <c r="K522" s="235"/>
      <c r="L522" s="45"/>
      <c r="M522" s="236" t="s">
        <v>1</v>
      </c>
      <c r="N522" s="237" t="s">
        <v>42</v>
      </c>
      <c r="O522" s="92"/>
      <c r="P522" s="238">
        <f>O522*H522</f>
        <v>0</v>
      </c>
      <c r="Q522" s="238">
        <v>0.00025000000000000001</v>
      </c>
      <c r="R522" s="238">
        <f>Q522*H522</f>
        <v>0.0021524999999999999</v>
      </c>
      <c r="S522" s="238">
        <v>0</v>
      </c>
      <c r="T522" s="23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0" t="s">
        <v>237</v>
      </c>
      <c r="AT522" s="240" t="s">
        <v>149</v>
      </c>
      <c r="AU522" s="240" t="s">
        <v>86</v>
      </c>
      <c r="AY522" s="18" t="s">
        <v>147</v>
      </c>
      <c r="BE522" s="241">
        <f>IF(N522="základní",J522,0)</f>
        <v>0</v>
      </c>
      <c r="BF522" s="241">
        <f>IF(N522="snížená",J522,0)</f>
        <v>0</v>
      </c>
      <c r="BG522" s="241">
        <f>IF(N522="zákl. přenesená",J522,0)</f>
        <v>0</v>
      </c>
      <c r="BH522" s="241">
        <f>IF(N522="sníž. přenesená",J522,0)</f>
        <v>0</v>
      </c>
      <c r="BI522" s="241">
        <f>IF(N522="nulová",J522,0)</f>
        <v>0</v>
      </c>
      <c r="BJ522" s="18" t="s">
        <v>84</v>
      </c>
      <c r="BK522" s="241">
        <f>ROUND(I522*H522,2)</f>
        <v>0</v>
      </c>
      <c r="BL522" s="18" t="s">
        <v>237</v>
      </c>
      <c r="BM522" s="240" t="s">
        <v>977</v>
      </c>
    </row>
    <row r="523" s="14" customFormat="1">
      <c r="A523" s="14"/>
      <c r="B523" s="253"/>
      <c r="C523" s="254"/>
      <c r="D523" s="244" t="s">
        <v>155</v>
      </c>
      <c r="E523" s="255" t="s">
        <v>1</v>
      </c>
      <c r="F523" s="256" t="s">
        <v>978</v>
      </c>
      <c r="G523" s="254"/>
      <c r="H523" s="257">
        <v>8.6099999999999994</v>
      </c>
      <c r="I523" s="258"/>
      <c r="J523" s="254"/>
      <c r="K523" s="254"/>
      <c r="L523" s="259"/>
      <c r="M523" s="260"/>
      <c r="N523" s="261"/>
      <c r="O523" s="261"/>
      <c r="P523" s="261"/>
      <c r="Q523" s="261"/>
      <c r="R523" s="261"/>
      <c r="S523" s="261"/>
      <c r="T523" s="26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3" t="s">
        <v>155</v>
      </c>
      <c r="AU523" s="263" t="s">
        <v>86</v>
      </c>
      <c r="AV523" s="14" t="s">
        <v>86</v>
      </c>
      <c r="AW523" s="14" t="s">
        <v>34</v>
      </c>
      <c r="AX523" s="14" t="s">
        <v>77</v>
      </c>
      <c r="AY523" s="263" t="s">
        <v>147</v>
      </c>
    </row>
    <row r="524" s="15" customFormat="1">
      <c r="A524" s="15"/>
      <c r="B524" s="264"/>
      <c r="C524" s="265"/>
      <c r="D524" s="244" t="s">
        <v>155</v>
      </c>
      <c r="E524" s="266" t="s">
        <v>1</v>
      </c>
      <c r="F524" s="267" t="s">
        <v>158</v>
      </c>
      <c r="G524" s="265"/>
      <c r="H524" s="268">
        <v>8.6099999999999994</v>
      </c>
      <c r="I524" s="269"/>
      <c r="J524" s="265"/>
      <c r="K524" s="265"/>
      <c r="L524" s="270"/>
      <c r="M524" s="271"/>
      <c r="N524" s="272"/>
      <c r="O524" s="272"/>
      <c r="P524" s="272"/>
      <c r="Q524" s="272"/>
      <c r="R524" s="272"/>
      <c r="S524" s="272"/>
      <c r="T524" s="273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4" t="s">
        <v>155</v>
      </c>
      <c r="AU524" s="274" t="s">
        <v>86</v>
      </c>
      <c r="AV524" s="15" t="s">
        <v>153</v>
      </c>
      <c r="AW524" s="15" t="s">
        <v>34</v>
      </c>
      <c r="AX524" s="15" t="s">
        <v>84</v>
      </c>
      <c r="AY524" s="274" t="s">
        <v>147</v>
      </c>
    </row>
    <row r="525" s="2" customFormat="1" ht="16.5" customHeight="1">
      <c r="A525" s="39"/>
      <c r="B525" s="40"/>
      <c r="C525" s="278" t="s">
        <v>979</v>
      </c>
      <c r="D525" s="278" t="s">
        <v>574</v>
      </c>
      <c r="E525" s="279" t="s">
        <v>980</v>
      </c>
      <c r="F525" s="280" t="s">
        <v>981</v>
      </c>
      <c r="G525" s="281" t="s">
        <v>373</v>
      </c>
      <c r="H525" s="282">
        <v>1</v>
      </c>
      <c r="I525" s="283"/>
      <c r="J525" s="284">
        <f>ROUND(I525*H525,2)</f>
        <v>0</v>
      </c>
      <c r="K525" s="285"/>
      <c r="L525" s="286"/>
      <c r="M525" s="287" t="s">
        <v>1</v>
      </c>
      <c r="N525" s="288" t="s">
        <v>42</v>
      </c>
      <c r="O525" s="92"/>
      <c r="P525" s="238">
        <f>O525*H525</f>
        <v>0</v>
      </c>
      <c r="Q525" s="238">
        <v>0.036110000000000003</v>
      </c>
      <c r="R525" s="238">
        <f>Q525*H525</f>
        <v>0.036110000000000003</v>
      </c>
      <c r="S525" s="238">
        <v>0</v>
      </c>
      <c r="T525" s="23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40" t="s">
        <v>334</v>
      </c>
      <c r="AT525" s="240" t="s">
        <v>574</v>
      </c>
      <c r="AU525" s="240" t="s">
        <v>86</v>
      </c>
      <c r="AY525" s="18" t="s">
        <v>147</v>
      </c>
      <c r="BE525" s="241">
        <f>IF(N525="základní",J525,0)</f>
        <v>0</v>
      </c>
      <c r="BF525" s="241">
        <f>IF(N525="snížená",J525,0)</f>
        <v>0</v>
      </c>
      <c r="BG525" s="241">
        <f>IF(N525="zákl. přenesená",J525,0)</f>
        <v>0</v>
      </c>
      <c r="BH525" s="241">
        <f>IF(N525="sníž. přenesená",J525,0)</f>
        <v>0</v>
      </c>
      <c r="BI525" s="241">
        <f>IF(N525="nulová",J525,0)</f>
        <v>0</v>
      </c>
      <c r="BJ525" s="18" t="s">
        <v>84</v>
      </c>
      <c r="BK525" s="241">
        <f>ROUND(I525*H525,2)</f>
        <v>0</v>
      </c>
      <c r="BL525" s="18" t="s">
        <v>237</v>
      </c>
      <c r="BM525" s="240" t="s">
        <v>982</v>
      </c>
    </row>
    <row r="526" s="2" customFormat="1" ht="16.5" customHeight="1">
      <c r="A526" s="39"/>
      <c r="B526" s="40"/>
      <c r="C526" s="228" t="s">
        <v>983</v>
      </c>
      <c r="D526" s="228" t="s">
        <v>149</v>
      </c>
      <c r="E526" s="229" t="s">
        <v>984</v>
      </c>
      <c r="F526" s="230" t="s">
        <v>985</v>
      </c>
      <c r="G526" s="231" t="s">
        <v>373</v>
      </c>
      <c r="H526" s="232">
        <v>6</v>
      </c>
      <c r="I526" s="233"/>
      <c r="J526" s="234">
        <f>ROUND(I526*H526,2)</f>
        <v>0</v>
      </c>
      <c r="K526" s="235"/>
      <c r="L526" s="45"/>
      <c r="M526" s="236" t="s">
        <v>1</v>
      </c>
      <c r="N526" s="237" t="s">
        <v>42</v>
      </c>
      <c r="O526" s="92"/>
      <c r="P526" s="238">
        <f>O526*H526</f>
        <v>0</v>
      </c>
      <c r="Q526" s="238">
        <v>0.00025999999999999998</v>
      </c>
      <c r="R526" s="238">
        <f>Q526*H526</f>
        <v>0.0015599999999999998</v>
      </c>
      <c r="S526" s="238">
        <v>0</v>
      </c>
      <c r="T526" s="23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0" t="s">
        <v>237</v>
      </c>
      <c r="AT526" s="240" t="s">
        <v>149</v>
      </c>
      <c r="AU526" s="240" t="s">
        <v>86</v>
      </c>
      <c r="AY526" s="18" t="s">
        <v>147</v>
      </c>
      <c r="BE526" s="241">
        <f>IF(N526="základní",J526,0)</f>
        <v>0</v>
      </c>
      <c r="BF526" s="241">
        <f>IF(N526="snížená",J526,0)</f>
        <v>0</v>
      </c>
      <c r="BG526" s="241">
        <f>IF(N526="zákl. přenesená",J526,0)</f>
        <v>0</v>
      </c>
      <c r="BH526" s="241">
        <f>IF(N526="sníž. přenesená",J526,0)</f>
        <v>0</v>
      </c>
      <c r="BI526" s="241">
        <f>IF(N526="nulová",J526,0)</f>
        <v>0</v>
      </c>
      <c r="BJ526" s="18" t="s">
        <v>84</v>
      </c>
      <c r="BK526" s="241">
        <f>ROUND(I526*H526,2)</f>
        <v>0</v>
      </c>
      <c r="BL526" s="18" t="s">
        <v>237</v>
      </c>
      <c r="BM526" s="240" t="s">
        <v>986</v>
      </c>
    </row>
    <row r="527" s="14" customFormat="1">
      <c r="A527" s="14"/>
      <c r="B527" s="253"/>
      <c r="C527" s="254"/>
      <c r="D527" s="244" t="s">
        <v>155</v>
      </c>
      <c r="E527" s="255" t="s">
        <v>1</v>
      </c>
      <c r="F527" s="256" t="s">
        <v>987</v>
      </c>
      <c r="G527" s="254"/>
      <c r="H527" s="257">
        <v>6</v>
      </c>
      <c r="I527" s="258"/>
      <c r="J527" s="254"/>
      <c r="K527" s="254"/>
      <c r="L527" s="259"/>
      <c r="M527" s="260"/>
      <c r="N527" s="261"/>
      <c r="O527" s="261"/>
      <c r="P527" s="261"/>
      <c r="Q527" s="261"/>
      <c r="R527" s="261"/>
      <c r="S527" s="261"/>
      <c r="T527" s="26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3" t="s">
        <v>155</v>
      </c>
      <c r="AU527" s="263" t="s">
        <v>86</v>
      </c>
      <c r="AV527" s="14" t="s">
        <v>86</v>
      </c>
      <c r="AW527" s="14" t="s">
        <v>34</v>
      </c>
      <c r="AX527" s="14" t="s">
        <v>77</v>
      </c>
      <c r="AY527" s="263" t="s">
        <v>147</v>
      </c>
    </row>
    <row r="528" s="15" customFormat="1">
      <c r="A528" s="15"/>
      <c r="B528" s="264"/>
      <c r="C528" s="265"/>
      <c r="D528" s="244" t="s">
        <v>155</v>
      </c>
      <c r="E528" s="266" t="s">
        <v>1</v>
      </c>
      <c r="F528" s="267" t="s">
        <v>158</v>
      </c>
      <c r="G528" s="265"/>
      <c r="H528" s="268">
        <v>6</v>
      </c>
      <c r="I528" s="269"/>
      <c r="J528" s="265"/>
      <c r="K528" s="265"/>
      <c r="L528" s="270"/>
      <c r="M528" s="271"/>
      <c r="N528" s="272"/>
      <c r="O528" s="272"/>
      <c r="P528" s="272"/>
      <c r="Q528" s="272"/>
      <c r="R528" s="272"/>
      <c r="S528" s="272"/>
      <c r="T528" s="27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4" t="s">
        <v>155</v>
      </c>
      <c r="AU528" s="274" t="s">
        <v>86</v>
      </c>
      <c r="AV528" s="15" t="s">
        <v>153</v>
      </c>
      <c r="AW528" s="15" t="s">
        <v>34</v>
      </c>
      <c r="AX528" s="15" t="s">
        <v>84</v>
      </c>
      <c r="AY528" s="274" t="s">
        <v>147</v>
      </c>
    </row>
    <row r="529" s="2" customFormat="1" ht="16.5" customHeight="1">
      <c r="A529" s="39"/>
      <c r="B529" s="40"/>
      <c r="C529" s="278" t="s">
        <v>988</v>
      </c>
      <c r="D529" s="278" t="s">
        <v>574</v>
      </c>
      <c r="E529" s="279" t="s">
        <v>989</v>
      </c>
      <c r="F529" s="280" t="s">
        <v>990</v>
      </c>
      <c r="G529" s="281" t="s">
        <v>373</v>
      </c>
      <c r="H529" s="282">
        <v>6</v>
      </c>
      <c r="I529" s="283"/>
      <c r="J529" s="284">
        <f>ROUND(I529*H529,2)</f>
        <v>0</v>
      </c>
      <c r="K529" s="285"/>
      <c r="L529" s="286"/>
      <c r="M529" s="287" t="s">
        <v>1</v>
      </c>
      <c r="N529" s="288" t="s">
        <v>42</v>
      </c>
      <c r="O529" s="92"/>
      <c r="P529" s="238">
        <f>O529*H529</f>
        <v>0</v>
      </c>
      <c r="Q529" s="238">
        <v>0.040280000000000003</v>
      </c>
      <c r="R529" s="238">
        <f>Q529*H529</f>
        <v>0.24168000000000001</v>
      </c>
      <c r="S529" s="238">
        <v>0</v>
      </c>
      <c r="T529" s="23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0" t="s">
        <v>334</v>
      </c>
      <c r="AT529" s="240" t="s">
        <v>574</v>
      </c>
      <c r="AU529" s="240" t="s">
        <v>86</v>
      </c>
      <c r="AY529" s="18" t="s">
        <v>147</v>
      </c>
      <c r="BE529" s="241">
        <f>IF(N529="základní",J529,0)</f>
        <v>0</v>
      </c>
      <c r="BF529" s="241">
        <f>IF(N529="snížená",J529,0)</f>
        <v>0</v>
      </c>
      <c r="BG529" s="241">
        <f>IF(N529="zákl. přenesená",J529,0)</f>
        <v>0</v>
      </c>
      <c r="BH529" s="241">
        <f>IF(N529="sníž. přenesená",J529,0)</f>
        <v>0</v>
      </c>
      <c r="BI529" s="241">
        <f>IF(N529="nulová",J529,0)</f>
        <v>0</v>
      </c>
      <c r="BJ529" s="18" t="s">
        <v>84</v>
      </c>
      <c r="BK529" s="241">
        <f>ROUND(I529*H529,2)</f>
        <v>0</v>
      </c>
      <c r="BL529" s="18" t="s">
        <v>237</v>
      </c>
      <c r="BM529" s="240" t="s">
        <v>991</v>
      </c>
    </row>
    <row r="530" s="2" customFormat="1" ht="24.15" customHeight="1">
      <c r="A530" s="39"/>
      <c r="B530" s="40"/>
      <c r="C530" s="228" t="s">
        <v>992</v>
      </c>
      <c r="D530" s="228" t="s">
        <v>149</v>
      </c>
      <c r="E530" s="229" t="s">
        <v>993</v>
      </c>
      <c r="F530" s="230" t="s">
        <v>994</v>
      </c>
      <c r="G530" s="231" t="s">
        <v>320</v>
      </c>
      <c r="H530" s="232">
        <v>176.69999999999999</v>
      </c>
      <c r="I530" s="233"/>
      <c r="J530" s="234">
        <f>ROUND(I530*H530,2)</f>
        <v>0</v>
      </c>
      <c r="K530" s="235"/>
      <c r="L530" s="45"/>
      <c r="M530" s="236" t="s">
        <v>1</v>
      </c>
      <c r="N530" s="237" t="s">
        <v>42</v>
      </c>
      <c r="O530" s="92"/>
      <c r="P530" s="238">
        <f>O530*H530</f>
        <v>0</v>
      </c>
      <c r="Q530" s="238">
        <v>2.0000000000000002E-05</v>
      </c>
      <c r="R530" s="238">
        <f>Q530*H530</f>
        <v>0.0035340000000000002</v>
      </c>
      <c r="S530" s="238">
        <v>0</v>
      </c>
      <c r="T530" s="23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0" t="s">
        <v>237</v>
      </c>
      <c r="AT530" s="240" t="s">
        <v>149</v>
      </c>
      <c r="AU530" s="240" t="s">
        <v>86</v>
      </c>
      <c r="AY530" s="18" t="s">
        <v>147</v>
      </c>
      <c r="BE530" s="241">
        <f>IF(N530="základní",J530,0)</f>
        <v>0</v>
      </c>
      <c r="BF530" s="241">
        <f>IF(N530="snížená",J530,0)</f>
        <v>0</v>
      </c>
      <c r="BG530" s="241">
        <f>IF(N530="zákl. přenesená",J530,0)</f>
        <v>0</v>
      </c>
      <c r="BH530" s="241">
        <f>IF(N530="sníž. přenesená",J530,0)</f>
        <v>0</v>
      </c>
      <c r="BI530" s="241">
        <f>IF(N530="nulová",J530,0)</f>
        <v>0</v>
      </c>
      <c r="BJ530" s="18" t="s">
        <v>84</v>
      </c>
      <c r="BK530" s="241">
        <f>ROUND(I530*H530,2)</f>
        <v>0</v>
      </c>
      <c r="BL530" s="18" t="s">
        <v>237</v>
      </c>
      <c r="BM530" s="240" t="s">
        <v>995</v>
      </c>
    </row>
    <row r="531" s="14" customFormat="1">
      <c r="A531" s="14"/>
      <c r="B531" s="253"/>
      <c r="C531" s="254"/>
      <c r="D531" s="244" t="s">
        <v>155</v>
      </c>
      <c r="E531" s="255" t="s">
        <v>1</v>
      </c>
      <c r="F531" s="256" t="s">
        <v>587</v>
      </c>
      <c r="G531" s="254"/>
      <c r="H531" s="257">
        <v>39.600000000000001</v>
      </c>
      <c r="I531" s="258"/>
      <c r="J531" s="254"/>
      <c r="K531" s="254"/>
      <c r="L531" s="259"/>
      <c r="M531" s="260"/>
      <c r="N531" s="261"/>
      <c r="O531" s="261"/>
      <c r="P531" s="261"/>
      <c r="Q531" s="261"/>
      <c r="R531" s="261"/>
      <c r="S531" s="261"/>
      <c r="T531" s="26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3" t="s">
        <v>155</v>
      </c>
      <c r="AU531" s="263" t="s">
        <v>86</v>
      </c>
      <c r="AV531" s="14" t="s">
        <v>86</v>
      </c>
      <c r="AW531" s="14" t="s">
        <v>34</v>
      </c>
      <c r="AX531" s="14" t="s">
        <v>77</v>
      </c>
      <c r="AY531" s="263" t="s">
        <v>147</v>
      </c>
    </row>
    <row r="532" s="14" customFormat="1">
      <c r="A532" s="14"/>
      <c r="B532" s="253"/>
      <c r="C532" s="254"/>
      <c r="D532" s="244" t="s">
        <v>155</v>
      </c>
      <c r="E532" s="255" t="s">
        <v>1</v>
      </c>
      <c r="F532" s="256" t="s">
        <v>996</v>
      </c>
      <c r="G532" s="254"/>
      <c r="H532" s="257">
        <v>50.399999999999999</v>
      </c>
      <c r="I532" s="258"/>
      <c r="J532" s="254"/>
      <c r="K532" s="254"/>
      <c r="L532" s="259"/>
      <c r="M532" s="260"/>
      <c r="N532" s="261"/>
      <c r="O532" s="261"/>
      <c r="P532" s="261"/>
      <c r="Q532" s="261"/>
      <c r="R532" s="261"/>
      <c r="S532" s="261"/>
      <c r="T532" s="26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3" t="s">
        <v>155</v>
      </c>
      <c r="AU532" s="263" t="s">
        <v>86</v>
      </c>
      <c r="AV532" s="14" t="s">
        <v>86</v>
      </c>
      <c r="AW532" s="14" t="s">
        <v>34</v>
      </c>
      <c r="AX532" s="14" t="s">
        <v>77</v>
      </c>
      <c r="AY532" s="263" t="s">
        <v>147</v>
      </c>
    </row>
    <row r="533" s="14" customFormat="1">
      <c r="A533" s="14"/>
      <c r="B533" s="253"/>
      <c r="C533" s="254"/>
      <c r="D533" s="244" t="s">
        <v>155</v>
      </c>
      <c r="E533" s="255" t="s">
        <v>1</v>
      </c>
      <c r="F533" s="256" t="s">
        <v>589</v>
      </c>
      <c r="G533" s="254"/>
      <c r="H533" s="257">
        <v>10.800000000000001</v>
      </c>
      <c r="I533" s="258"/>
      <c r="J533" s="254"/>
      <c r="K533" s="254"/>
      <c r="L533" s="259"/>
      <c r="M533" s="260"/>
      <c r="N533" s="261"/>
      <c r="O533" s="261"/>
      <c r="P533" s="261"/>
      <c r="Q533" s="261"/>
      <c r="R533" s="261"/>
      <c r="S533" s="261"/>
      <c r="T533" s="26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3" t="s">
        <v>155</v>
      </c>
      <c r="AU533" s="263" t="s">
        <v>86</v>
      </c>
      <c r="AV533" s="14" t="s">
        <v>86</v>
      </c>
      <c r="AW533" s="14" t="s">
        <v>34</v>
      </c>
      <c r="AX533" s="14" t="s">
        <v>77</v>
      </c>
      <c r="AY533" s="263" t="s">
        <v>147</v>
      </c>
    </row>
    <row r="534" s="14" customFormat="1">
      <c r="A534" s="14"/>
      <c r="B534" s="253"/>
      <c r="C534" s="254"/>
      <c r="D534" s="244" t="s">
        <v>155</v>
      </c>
      <c r="E534" s="255" t="s">
        <v>1</v>
      </c>
      <c r="F534" s="256" t="s">
        <v>590</v>
      </c>
      <c r="G534" s="254"/>
      <c r="H534" s="257">
        <v>7.4000000000000004</v>
      </c>
      <c r="I534" s="258"/>
      <c r="J534" s="254"/>
      <c r="K534" s="254"/>
      <c r="L534" s="259"/>
      <c r="M534" s="260"/>
      <c r="N534" s="261"/>
      <c r="O534" s="261"/>
      <c r="P534" s="261"/>
      <c r="Q534" s="261"/>
      <c r="R534" s="261"/>
      <c r="S534" s="261"/>
      <c r="T534" s="26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3" t="s">
        <v>155</v>
      </c>
      <c r="AU534" s="263" t="s">
        <v>86</v>
      </c>
      <c r="AV534" s="14" t="s">
        <v>86</v>
      </c>
      <c r="AW534" s="14" t="s">
        <v>34</v>
      </c>
      <c r="AX534" s="14" t="s">
        <v>77</v>
      </c>
      <c r="AY534" s="263" t="s">
        <v>147</v>
      </c>
    </row>
    <row r="535" s="14" customFormat="1">
      <c r="A535" s="14"/>
      <c r="B535" s="253"/>
      <c r="C535" s="254"/>
      <c r="D535" s="244" t="s">
        <v>155</v>
      </c>
      <c r="E535" s="255" t="s">
        <v>1</v>
      </c>
      <c r="F535" s="256" t="s">
        <v>997</v>
      </c>
      <c r="G535" s="254"/>
      <c r="H535" s="257">
        <v>13.1</v>
      </c>
      <c r="I535" s="258"/>
      <c r="J535" s="254"/>
      <c r="K535" s="254"/>
      <c r="L535" s="259"/>
      <c r="M535" s="260"/>
      <c r="N535" s="261"/>
      <c r="O535" s="261"/>
      <c r="P535" s="261"/>
      <c r="Q535" s="261"/>
      <c r="R535" s="261"/>
      <c r="S535" s="261"/>
      <c r="T535" s="26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3" t="s">
        <v>155</v>
      </c>
      <c r="AU535" s="263" t="s">
        <v>86</v>
      </c>
      <c r="AV535" s="14" t="s">
        <v>86</v>
      </c>
      <c r="AW535" s="14" t="s">
        <v>34</v>
      </c>
      <c r="AX535" s="14" t="s">
        <v>77</v>
      </c>
      <c r="AY535" s="263" t="s">
        <v>147</v>
      </c>
    </row>
    <row r="536" s="14" customFormat="1">
      <c r="A536" s="14"/>
      <c r="B536" s="253"/>
      <c r="C536" s="254"/>
      <c r="D536" s="244" t="s">
        <v>155</v>
      </c>
      <c r="E536" s="255" t="s">
        <v>1</v>
      </c>
      <c r="F536" s="256" t="s">
        <v>998</v>
      </c>
      <c r="G536" s="254"/>
      <c r="H536" s="257">
        <v>6.7999999999999998</v>
      </c>
      <c r="I536" s="258"/>
      <c r="J536" s="254"/>
      <c r="K536" s="254"/>
      <c r="L536" s="259"/>
      <c r="M536" s="260"/>
      <c r="N536" s="261"/>
      <c r="O536" s="261"/>
      <c r="P536" s="261"/>
      <c r="Q536" s="261"/>
      <c r="R536" s="261"/>
      <c r="S536" s="261"/>
      <c r="T536" s="26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3" t="s">
        <v>155</v>
      </c>
      <c r="AU536" s="263" t="s">
        <v>86</v>
      </c>
      <c r="AV536" s="14" t="s">
        <v>86</v>
      </c>
      <c r="AW536" s="14" t="s">
        <v>34</v>
      </c>
      <c r="AX536" s="14" t="s">
        <v>77</v>
      </c>
      <c r="AY536" s="263" t="s">
        <v>147</v>
      </c>
    </row>
    <row r="537" s="14" customFormat="1">
      <c r="A537" s="14"/>
      <c r="B537" s="253"/>
      <c r="C537" s="254"/>
      <c r="D537" s="244" t="s">
        <v>155</v>
      </c>
      <c r="E537" s="255" t="s">
        <v>1</v>
      </c>
      <c r="F537" s="256" t="s">
        <v>999</v>
      </c>
      <c r="G537" s="254"/>
      <c r="H537" s="257">
        <v>8.3000000000000007</v>
      </c>
      <c r="I537" s="258"/>
      <c r="J537" s="254"/>
      <c r="K537" s="254"/>
      <c r="L537" s="259"/>
      <c r="M537" s="260"/>
      <c r="N537" s="261"/>
      <c r="O537" s="261"/>
      <c r="P537" s="261"/>
      <c r="Q537" s="261"/>
      <c r="R537" s="261"/>
      <c r="S537" s="261"/>
      <c r="T537" s="26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3" t="s">
        <v>155</v>
      </c>
      <c r="AU537" s="263" t="s">
        <v>86</v>
      </c>
      <c r="AV537" s="14" t="s">
        <v>86</v>
      </c>
      <c r="AW537" s="14" t="s">
        <v>34</v>
      </c>
      <c r="AX537" s="14" t="s">
        <v>77</v>
      </c>
      <c r="AY537" s="263" t="s">
        <v>147</v>
      </c>
    </row>
    <row r="538" s="14" customFormat="1">
      <c r="A538" s="14"/>
      <c r="B538" s="253"/>
      <c r="C538" s="254"/>
      <c r="D538" s="244" t="s">
        <v>155</v>
      </c>
      <c r="E538" s="255" t="s">
        <v>1</v>
      </c>
      <c r="F538" s="256" t="s">
        <v>1000</v>
      </c>
      <c r="G538" s="254"/>
      <c r="H538" s="257">
        <v>13.199999999999999</v>
      </c>
      <c r="I538" s="258"/>
      <c r="J538" s="254"/>
      <c r="K538" s="254"/>
      <c r="L538" s="259"/>
      <c r="M538" s="260"/>
      <c r="N538" s="261"/>
      <c r="O538" s="261"/>
      <c r="P538" s="261"/>
      <c r="Q538" s="261"/>
      <c r="R538" s="261"/>
      <c r="S538" s="261"/>
      <c r="T538" s="26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3" t="s">
        <v>155</v>
      </c>
      <c r="AU538" s="263" t="s">
        <v>86</v>
      </c>
      <c r="AV538" s="14" t="s">
        <v>86</v>
      </c>
      <c r="AW538" s="14" t="s">
        <v>34</v>
      </c>
      <c r="AX538" s="14" t="s">
        <v>77</v>
      </c>
      <c r="AY538" s="263" t="s">
        <v>147</v>
      </c>
    </row>
    <row r="539" s="14" customFormat="1">
      <c r="A539" s="14"/>
      <c r="B539" s="253"/>
      <c r="C539" s="254"/>
      <c r="D539" s="244" t="s">
        <v>155</v>
      </c>
      <c r="E539" s="255" t="s">
        <v>1</v>
      </c>
      <c r="F539" s="256" t="s">
        <v>1001</v>
      </c>
      <c r="G539" s="254"/>
      <c r="H539" s="257">
        <v>14.4</v>
      </c>
      <c r="I539" s="258"/>
      <c r="J539" s="254"/>
      <c r="K539" s="254"/>
      <c r="L539" s="259"/>
      <c r="M539" s="260"/>
      <c r="N539" s="261"/>
      <c r="O539" s="261"/>
      <c r="P539" s="261"/>
      <c r="Q539" s="261"/>
      <c r="R539" s="261"/>
      <c r="S539" s="261"/>
      <c r="T539" s="26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3" t="s">
        <v>155</v>
      </c>
      <c r="AU539" s="263" t="s">
        <v>86</v>
      </c>
      <c r="AV539" s="14" t="s">
        <v>86</v>
      </c>
      <c r="AW539" s="14" t="s">
        <v>34</v>
      </c>
      <c r="AX539" s="14" t="s">
        <v>77</v>
      </c>
      <c r="AY539" s="263" t="s">
        <v>147</v>
      </c>
    </row>
    <row r="540" s="14" customFormat="1">
      <c r="A540" s="14"/>
      <c r="B540" s="253"/>
      <c r="C540" s="254"/>
      <c r="D540" s="244" t="s">
        <v>155</v>
      </c>
      <c r="E540" s="255" t="s">
        <v>1</v>
      </c>
      <c r="F540" s="256" t="s">
        <v>1002</v>
      </c>
      <c r="G540" s="254"/>
      <c r="H540" s="257">
        <v>3.6000000000000001</v>
      </c>
      <c r="I540" s="258"/>
      <c r="J540" s="254"/>
      <c r="K540" s="254"/>
      <c r="L540" s="259"/>
      <c r="M540" s="260"/>
      <c r="N540" s="261"/>
      <c r="O540" s="261"/>
      <c r="P540" s="261"/>
      <c r="Q540" s="261"/>
      <c r="R540" s="261"/>
      <c r="S540" s="261"/>
      <c r="T540" s="26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3" t="s">
        <v>155</v>
      </c>
      <c r="AU540" s="263" t="s">
        <v>86</v>
      </c>
      <c r="AV540" s="14" t="s">
        <v>86</v>
      </c>
      <c r="AW540" s="14" t="s">
        <v>34</v>
      </c>
      <c r="AX540" s="14" t="s">
        <v>77</v>
      </c>
      <c r="AY540" s="263" t="s">
        <v>147</v>
      </c>
    </row>
    <row r="541" s="14" customFormat="1">
      <c r="A541" s="14"/>
      <c r="B541" s="253"/>
      <c r="C541" s="254"/>
      <c r="D541" s="244" t="s">
        <v>155</v>
      </c>
      <c r="E541" s="255" t="s">
        <v>1</v>
      </c>
      <c r="F541" s="256" t="s">
        <v>1003</v>
      </c>
      <c r="G541" s="254"/>
      <c r="H541" s="257">
        <v>5</v>
      </c>
      <c r="I541" s="258"/>
      <c r="J541" s="254"/>
      <c r="K541" s="254"/>
      <c r="L541" s="259"/>
      <c r="M541" s="260"/>
      <c r="N541" s="261"/>
      <c r="O541" s="261"/>
      <c r="P541" s="261"/>
      <c r="Q541" s="261"/>
      <c r="R541" s="261"/>
      <c r="S541" s="261"/>
      <c r="T541" s="26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3" t="s">
        <v>155</v>
      </c>
      <c r="AU541" s="263" t="s">
        <v>86</v>
      </c>
      <c r="AV541" s="14" t="s">
        <v>86</v>
      </c>
      <c r="AW541" s="14" t="s">
        <v>34</v>
      </c>
      <c r="AX541" s="14" t="s">
        <v>77</v>
      </c>
      <c r="AY541" s="263" t="s">
        <v>147</v>
      </c>
    </row>
    <row r="542" s="14" customFormat="1">
      <c r="A542" s="14"/>
      <c r="B542" s="253"/>
      <c r="C542" s="254"/>
      <c r="D542" s="244" t="s">
        <v>155</v>
      </c>
      <c r="E542" s="255" t="s">
        <v>1</v>
      </c>
      <c r="F542" s="256" t="s">
        <v>1004</v>
      </c>
      <c r="G542" s="254"/>
      <c r="H542" s="257">
        <v>4.0999999999999996</v>
      </c>
      <c r="I542" s="258"/>
      <c r="J542" s="254"/>
      <c r="K542" s="254"/>
      <c r="L542" s="259"/>
      <c r="M542" s="260"/>
      <c r="N542" s="261"/>
      <c r="O542" s="261"/>
      <c r="P542" s="261"/>
      <c r="Q542" s="261"/>
      <c r="R542" s="261"/>
      <c r="S542" s="261"/>
      <c r="T542" s="26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3" t="s">
        <v>155</v>
      </c>
      <c r="AU542" s="263" t="s">
        <v>86</v>
      </c>
      <c r="AV542" s="14" t="s">
        <v>86</v>
      </c>
      <c r="AW542" s="14" t="s">
        <v>34</v>
      </c>
      <c r="AX542" s="14" t="s">
        <v>77</v>
      </c>
      <c r="AY542" s="263" t="s">
        <v>147</v>
      </c>
    </row>
    <row r="543" s="15" customFormat="1">
      <c r="A543" s="15"/>
      <c r="B543" s="264"/>
      <c r="C543" s="265"/>
      <c r="D543" s="244" t="s">
        <v>155</v>
      </c>
      <c r="E543" s="266" t="s">
        <v>1</v>
      </c>
      <c r="F543" s="267" t="s">
        <v>158</v>
      </c>
      <c r="G543" s="265"/>
      <c r="H543" s="268">
        <v>176.69999999999999</v>
      </c>
      <c r="I543" s="269"/>
      <c r="J543" s="265"/>
      <c r="K543" s="265"/>
      <c r="L543" s="270"/>
      <c r="M543" s="271"/>
      <c r="N543" s="272"/>
      <c r="O543" s="272"/>
      <c r="P543" s="272"/>
      <c r="Q543" s="272"/>
      <c r="R543" s="272"/>
      <c r="S543" s="272"/>
      <c r="T543" s="273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4" t="s">
        <v>155</v>
      </c>
      <c r="AU543" s="274" t="s">
        <v>86</v>
      </c>
      <c r="AV543" s="15" t="s">
        <v>153</v>
      </c>
      <c r="AW543" s="15" t="s">
        <v>34</v>
      </c>
      <c r="AX543" s="15" t="s">
        <v>84</v>
      </c>
      <c r="AY543" s="274" t="s">
        <v>147</v>
      </c>
    </row>
    <row r="544" s="2" customFormat="1" ht="16.5" customHeight="1">
      <c r="A544" s="39"/>
      <c r="B544" s="40"/>
      <c r="C544" s="278" t="s">
        <v>1005</v>
      </c>
      <c r="D544" s="278" t="s">
        <v>574</v>
      </c>
      <c r="E544" s="279" t="s">
        <v>1006</v>
      </c>
      <c r="F544" s="280" t="s">
        <v>1007</v>
      </c>
      <c r="G544" s="281" t="s">
        <v>320</v>
      </c>
      <c r="H544" s="282">
        <v>194.37000000000001</v>
      </c>
      <c r="I544" s="283"/>
      <c r="J544" s="284">
        <f>ROUND(I544*H544,2)</f>
        <v>0</v>
      </c>
      <c r="K544" s="285"/>
      <c r="L544" s="286"/>
      <c r="M544" s="287" t="s">
        <v>1</v>
      </c>
      <c r="N544" s="288" t="s">
        <v>42</v>
      </c>
      <c r="O544" s="92"/>
      <c r="P544" s="238">
        <f>O544*H544</f>
        <v>0</v>
      </c>
      <c r="Q544" s="238">
        <v>3.0000000000000001E-05</v>
      </c>
      <c r="R544" s="238">
        <f>Q544*H544</f>
        <v>0.0058311000000000005</v>
      </c>
      <c r="S544" s="238">
        <v>0</v>
      </c>
      <c r="T544" s="23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0" t="s">
        <v>334</v>
      </c>
      <c r="AT544" s="240" t="s">
        <v>574</v>
      </c>
      <c r="AU544" s="240" t="s">
        <v>86</v>
      </c>
      <c r="AY544" s="18" t="s">
        <v>147</v>
      </c>
      <c r="BE544" s="241">
        <f>IF(N544="základní",J544,0)</f>
        <v>0</v>
      </c>
      <c r="BF544" s="241">
        <f>IF(N544="snížená",J544,0)</f>
        <v>0</v>
      </c>
      <c r="BG544" s="241">
        <f>IF(N544="zákl. přenesená",J544,0)</f>
        <v>0</v>
      </c>
      <c r="BH544" s="241">
        <f>IF(N544="sníž. přenesená",J544,0)</f>
        <v>0</v>
      </c>
      <c r="BI544" s="241">
        <f>IF(N544="nulová",J544,0)</f>
        <v>0</v>
      </c>
      <c r="BJ544" s="18" t="s">
        <v>84</v>
      </c>
      <c r="BK544" s="241">
        <f>ROUND(I544*H544,2)</f>
        <v>0</v>
      </c>
      <c r="BL544" s="18" t="s">
        <v>237</v>
      </c>
      <c r="BM544" s="240" t="s">
        <v>1008</v>
      </c>
    </row>
    <row r="545" s="14" customFormat="1">
      <c r="A545" s="14"/>
      <c r="B545" s="253"/>
      <c r="C545" s="254"/>
      <c r="D545" s="244" t="s">
        <v>155</v>
      </c>
      <c r="E545" s="254"/>
      <c r="F545" s="256" t="s">
        <v>1009</v>
      </c>
      <c r="G545" s="254"/>
      <c r="H545" s="257">
        <v>194.37000000000001</v>
      </c>
      <c r="I545" s="258"/>
      <c r="J545" s="254"/>
      <c r="K545" s="254"/>
      <c r="L545" s="259"/>
      <c r="M545" s="260"/>
      <c r="N545" s="261"/>
      <c r="O545" s="261"/>
      <c r="P545" s="261"/>
      <c r="Q545" s="261"/>
      <c r="R545" s="261"/>
      <c r="S545" s="261"/>
      <c r="T545" s="26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3" t="s">
        <v>155</v>
      </c>
      <c r="AU545" s="263" t="s">
        <v>86</v>
      </c>
      <c r="AV545" s="14" t="s">
        <v>86</v>
      </c>
      <c r="AW545" s="14" t="s">
        <v>4</v>
      </c>
      <c r="AX545" s="14" t="s">
        <v>84</v>
      </c>
      <c r="AY545" s="263" t="s">
        <v>147</v>
      </c>
    </row>
    <row r="546" s="2" customFormat="1" ht="16.5" customHeight="1">
      <c r="A546" s="39"/>
      <c r="B546" s="40"/>
      <c r="C546" s="278" t="s">
        <v>1010</v>
      </c>
      <c r="D546" s="278" t="s">
        <v>574</v>
      </c>
      <c r="E546" s="279" t="s">
        <v>1011</v>
      </c>
      <c r="F546" s="280" t="s">
        <v>1012</v>
      </c>
      <c r="G546" s="281" t="s">
        <v>320</v>
      </c>
      <c r="H546" s="282">
        <v>194.37000000000001</v>
      </c>
      <c r="I546" s="283"/>
      <c r="J546" s="284">
        <f>ROUND(I546*H546,2)</f>
        <v>0</v>
      </c>
      <c r="K546" s="285"/>
      <c r="L546" s="286"/>
      <c r="M546" s="287" t="s">
        <v>1</v>
      </c>
      <c r="N546" s="288" t="s">
        <v>42</v>
      </c>
      <c r="O546" s="92"/>
      <c r="P546" s="238">
        <f>O546*H546</f>
        <v>0</v>
      </c>
      <c r="Q546" s="238">
        <v>3.0000000000000001E-05</v>
      </c>
      <c r="R546" s="238">
        <f>Q546*H546</f>
        <v>0.0058311000000000005</v>
      </c>
      <c r="S546" s="238">
        <v>0</v>
      </c>
      <c r="T546" s="23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0" t="s">
        <v>334</v>
      </c>
      <c r="AT546" s="240" t="s">
        <v>574</v>
      </c>
      <c r="AU546" s="240" t="s">
        <v>86</v>
      </c>
      <c r="AY546" s="18" t="s">
        <v>147</v>
      </c>
      <c r="BE546" s="241">
        <f>IF(N546="základní",J546,0)</f>
        <v>0</v>
      </c>
      <c r="BF546" s="241">
        <f>IF(N546="snížená",J546,0)</f>
        <v>0</v>
      </c>
      <c r="BG546" s="241">
        <f>IF(N546="zákl. přenesená",J546,0)</f>
        <v>0</v>
      </c>
      <c r="BH546" s="241">
        <f>IF(N546="sníž. přenesená",J546,0)</f>
        <v>0</v>
      </c>
      <c r="BI546" s="241">
        <f>IF(N546="nulová",J546,0)</f>
        <v>0</v>
      </c>
      <c r="BJ546" s="18" t="s">
        <v>84</v>
      </c>
      <c r="BK546" s="241">
        <f>ROUND(I546*H546,2)</f>
        <v>0</v>
      </c>
      <c r="BL546" s="18" t="s">
        <v>237</v>
      </c>
      <c r="BM546" s="240" t="s">
        <v>1013</v>
      </c>
    </row>
    <row r="547" s="14" customFormat="1">
      <c r="A547" s="14"/>
      <c r="B547" s="253"/>
      <c r="C547" s="254"/>
      <c r="D547" s="244" t="s">
        <v>155</v>
      </c>
      <c r="E547" s="254"/>
      <c r="F547" s="256" t="s">
        <v>1009</v>
      </c>
      <c r="G547" s="254"/>
      <c r="H547" s="257">
        <v>194.37000000000001</v>
      </c>
      <c r="I547" s="258"/>
      <c r="J547" s="254"/>
      <c r="K547" s="254"/>
      <c r="L547" s="259"/>
      <c r="M547" s="260"/>
      <c r="N547" s="261"/>
      <c r="O547" s="261"/>
      <c r="P547" s="261"/>
      <c r="Q547" s="261"/>
      <c r="R547" s="261"/>
      <c r="S547" s="261"/>
      <c r="T547" s="26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3" t="s">
        <v>155</v>
      </c>
      <c r="AU547" s="263" t="s">
        <v>86</v>
      </c>
      <c r="AV547" s="14" t="s">
        <v>86</v>
      </c>
      <c r="AW547" s="14" t="s">
        <v>4</v>
      </c>
      <c r="AX547" s="14" t="s">
        <v>84</v>
      </c>
      <c r="AY547" s="263" t="s">
        <v>147</v>
      </c>
    </row>
    <row r="548" s="2" customFormat="1" ht="16.5" customHeight="1">
      <c r="A548" s="39"/>
      <c r="B548" s="40"/>
      <c r="C548" s="228" t="s">
        <v>1014</v>
      </c>
      <c r="D548" s="228" t="s">
        <v>149</v>
      </c>
      <c r="E548" s="229" t="s">
        <v>1015</v>
      </c>
      <c r="F548" s="230" t="s">
        <v>1016</v>
      </c>
      <c r="G548" s="231" t="s">
        <v>373</v>
      </c>
      <c r="H548" s="232">
        <v>3</v>
      </c>
      <c r="I548" s="233"/>
      <c r="J548" s="234">
        <f>ROUND(I548*H548,2)</f>
        <v>0</v>
      </c>
      <c r="K548" s="235"/>
      <c r="L548" s="45"/>
      <c r="M548" s="236" t="s">
        <v>1</v>
      </c>
      <c r="N548" s="237" t="s">
        <v>42</v>
      </c>
      <c r="O548" s="92"/>
      <c r="P548" s="238">
        <f>O548*H548</f>
        <v>0</v>
      </c>
      <c r="Q548" s="238">
        <v>0.00084000000000000003</v>
      </c>
      <c r="R548" s="238">
        <f>Q548*H548</f>
        <v>0.0025200000000000001</v>
      </c>
      <c r="S548" s="238">
        <v>0</v>
      </c>
      <c r="T548" s="23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0" t="s">
        <v>237</v>
      </c>
      <c r="AT548" s="240" t="s">
        <v>149</v>
      </c>
      <c r="AU548" s="240" t="s">
        <v>86</v>
      </c>
      <c r="AY548" s="18" t="s">
        <v>147</v>
      </c>
      <c r="BE548" s="241">
        <f>IF(N548="základní",J548,0)</f>
        <v>0</v>
      </c>
      <c r="BF548" s="241">
        <f>IF(N548="snížená",J548,0)</f>
        <v>0</v>
      </c>
      <c r="BG548" s="241">
        <f>IF(N548="zákl. přenesená",J548,0)</f>
        <v>0</v>
      </c>
      <c r="BH548" s="241">
        <f>IF(N548="sníž. přenesená",J548,0)</f>
        <v>0</v>
      </c>
      <c r="BI548" s="241">
        <f>IF(N548="nulová",J548,0)</f>
        <v>0</v>
      </c>
      <c r="BJ548" s="18" t="s">
        <v>84</v>
      </c>
      <c r="BK548" s="241">
        <f>ROUND(I548*H548,2)</f>
        <v>0</v>
      </c>
      <c r="BL548" s="18" t="s">
        <v>237</v>
      </c>
      <c r="BM548" s="240" t="s">
        <v>1017</v>
      </c>
    </row>
    <row r="549" s="14" customFormat="1">
      <c r="A549" s="14"/>
      <c r="B549" s="253"/>
      <c r="C549" s="254"/>
      <c r="D549" s="244" t="s">
        <v>155</v>
      </c>
      <c r="E549" s="255" t="s">
        <v>1</v>
      </c>
      <c r="F549" s="256" t="s">
        <v>1018</v>
      </c>
      <c r="G549" s="254"/>
      <c r="H549" s="257">
        <v>2</v>
      </c>
      <c r="I549" s="258"/>
      <c r="J549" s="254"/>
      <c r="K549" s="254"/>
      <c r="L549" s="259"/>
      <c r="M549" s="260"/>
      <c r="N549" s="261"/>
      <c r="O549" s="261"/>
      <c r="P549" s="261"/>
      <c r="Q549" s="261"/>
      <c r="R549" s="261"/>
      <c r="S549" s="261"/>
      <c r="T549" s="26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3" t="s">
        <v>155</v>
      </c>
      <c r="AU549" s="263" t="s">
        <v>86</v>
      </c>
      <c r="AV549" s="14" t="s">
        <v>86</v>
      </c>
      <c r="AW549" s="14" t="s">
        <v>34</v>
      </c>
      <c r="AX549" s="14" t="s">
        <v>77</v>
      </c>
      <c r="AY549" s="263" t="s">
        <v>147</v>
      </c>
    </row>
    <row r="550" s="14" customFormat="1">
      <c r="A550" s="14"/>
      <c r="B550" s="253"/>
      <c r="C550" s="254"/>
      <c r="D550" s="244" t="s">
        <v>155</v>
      </c>
      <c r="E550" s="255" t="s">
        <v>1</v>
      </c>
      <c r="F550" s="256" t="s">
        <v>1019</v>
      </c>
      <c r="G550" s="254"/>
      <c r="H550" s="257">
        <v>1</v>
      </c>
      <c r="I550" s="258"/>
      <c r="J550" s="254"/>
      <c r="K550" s="254"/>
      <c r="L550" s="259"/>
      <c r="M550" s="260"/>
      <c r="N550" s="261"/>
      <c r="O550" s="261"/>
      <c r="P550" s="261"/>
      <c r="Q550" s="261"/>
      <c r="R550" s="261"/>
      <c r="S550" s="261"/>
      <c r="T550" s="26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3" t="s">
        <v>155</v>
      </c>
      <c r="AU550" s="263" t="s">
        <v>86</v>
      </c>
      <c r="AV550" s="14" t="s">
        <v>86</v>
      </c>
      <c r="AW550" s="14" t="s">
        <v>34</v>
      </c>
      <c r="AX550" s="14" t="s">
        <v>77</v>
      </c>
      <c r="AY550" s="263" t="s">
        <v>147</v>
      </c>
    </row>
    <row r="551" s="15" customFormat="1">
      <c r="A551" s="15"/>
      <c r="B551" s="264"/>
      <c r="C551" s="265"/>
      <c r="D551" s="244" t="s">
        <v>155</v>
      </c>
      <c r="E551" s="266" t="s">
        <v>1</v>
      </c>
      <c r="F551" s="267" t="s">
        <v>158</v>
      </c>
      <c r="G551" s="265"/>
      <c r="H551" s="268">
        <v>3</v>
      </c>
      <c r="I551" s="269"/>
      <c r="J551" s="265"/>
      <c r="K551" s="265"/>
      <c r="L551" s="270"/>
      <c r="M551" s="271"/>
      <c r="N551" s="272"/>
      <c r="O551" s="272"/>
      <c r="P551" s="272"/>
      <c r="Q551" s="272"/>
      <c r="R551" s="272"/>
      <c r="S551" s="272"/>
      <c r="T551" s="273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4" t="s">
        <v>155</v>
      </c>
      <c r="AU551" s="274" t="s">
        <v>86</v>
      </c>
      <c r="AV551" s="15" t="s">
        <v>153</v>
      </c>
      <c r="AW551" s="15" t="s">
        <v>34</v>
      </c>
      <c r="AX551" s="15" t="s">
        <v>84</v>
      </c>
      <c r="AY551" s="274" t="s">
        <v>147</v>
      </c>
    </row>
    <row r="552" s="2" customFormat="1" ht="16.5" customHeight="1">
      <c r="A552" s="39"/>
      <c r="B552" s="40"/>
      <c r="C552" s="278" t="s">
        <v>1020</v>
      </c>
      <c r="D552" s="278" t="s">
        <v>574</v>
      </c>
      <c r="E552" s="279" t="s">
        <v>1021</v>
      </c>
      <c r="F552" s="280" t="s">
        <v>1022</v>
      </c>
      <c r="G552" s="281" t="s">
        <v>373</v>
      </c>
      <c r="H552" s="282">
        <v>2</v>
      </c>
      <c r="I552" s="283"/>
      <c r="J552" s="284">
        <f>ROUND(I552*H552,2)</f>
        <v>0</v>
      </c>
      <c r="K552" s="285"/>
      <c r="L552" s="286"/>
      <c r="M552" s="287" t="s">
        <v>1</v>
      </c>
      <c r="N552" s="288" t="s">
        <v>42</v>
      </c>
      <c r="O552" s="92"/>
      <c r="P552" s="238">
        <f>O552*H552</f>
        <v>0</v>
      </c>
      <c r="Q552" s="238">
        <v>0.040210000000000003</v>
      </c>
      <c r="R552" s="238">
        <f>Q552*H552</f>
        <v>0.080420000000000005</v>
      </c>
      <c r="S552" s="238">
        <v>0</v>
      </c>
      <c r="T552" s="23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0" t="s">
        <v>334</v>
      </c>
      <c r="AT552" s="240" t="s">
        <v>574</v>
      </c>
      <c r="AU552" s="240" t="s">
        <v>86</v>
      </c>
      <c r="AY552" s="18" t="s">
        <v>147</v>
      </c>
      <c r="BE552" s="241">
        <f>IF(N552="základní",J552,0)</f>
        <v>0</v>
      </c>
      <c r="BF552" s="241">
        <f>IF(N552="snížená",J552,0)</f>
        <v>0</v>
      </c>
      <c r="BG552" s="241">
        <f>IF(N552="zákl. přenesená",J552,0)</f>
        <v>0</v>
      </c>
      <c r="BH552" s="241">
        <f>IF(N552="sníž. přenesená",J552,0)</f>
        <v>0</v>
      </c>
      <c r="BI552" s="241">
        <f>IF(N552="nulová",J552,0)</f>
        <v>0</v>
      </c>
      <c r="BJ552" s="18" t="s">
        <v>84</v>
      </c>
      <c r="BK552" s="241">
        <f>ROUND(I552*H552,2)</f>
        <v>0</v>
      </c>
      <c r="BL552" s="18" t="s">
        <v>237</v>
      </c>
      <c r="BM552" s="240" t="s">
        <v>1023</v>
      </c>
    </row>
    <row r="553" s="2" customFormat="1">
      <c r="A553" s="39"/>
      <c r="B553" s="40"/>
      <c r="C553" s="41"/>
      <c r="D553" s="244" t="s">
        <v>848</v>
      </c>
      <c r="E553" s="41"/>
      <c r="F553" s="300" t="s">
        <v>1024</v>
      </c>
      <c r="G553" s="41"/>
      <c r="H553" s="41"/>
      <c r="I553" s="301"/>
      <c r="J553" s="41"/>
      <c r="K553" s="41"/>
      <c r="L553" s="45"/>
      <c r="M553" s="302"/>
      <c r="N553" s="303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848</v>
      </c>
      <c r="AU553" s="18" t="s">
        <v>86</v>
      </c>
    </row>
    <row r="554" s="14" customFormat="1">
      <c r="A554" s="14"/>
      <c r="B554" s="253"/>
      <c r="C554" s="254"/>
      <c r="D554" s="244" t="s">
        <v>155</v>
      </c>
      <c r="E554" s="254"/>
      <c r="F554" s="256" t="s">
        <v>1025</v>
      </c>
      <c r="G554" s="254"/>
      <c r="H554" s="257">
        <v>2</v>
      </c>
      <c r="I554" s="258"/>
      <c r="J554" s="254"/>
      <c r="K554" s="254"/>
      <c r="L554" s="259"/>
      <c r="M554" s="260"/>
      <c r="N554" s="261"/>
      <c r="O554" s="261"/>
      <c r="P554" s="261"/>
      <c r="Q554" s="261"/>
      <c r="R554" s="261"/>
      <c r="S554" s="261"/>
      <c r="T554" s="26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3" t="s">
        <v>155</v>
      </c>
      <c r="AU554" s="263" t="s">
        <v>86</v>
      </c>
      <c r="AV554" s="14" t="s">
        <v>86</v>
      </c>
      <c r="AW554" s="14" t="s">
        <v>4</v>
      </c>
      <c r="AX554" s="14" t="s">
        <v>84</v>
      </c>
      <c r="AY554" s="263" t="s">
        <v>147</v>
      </c>
    </row>
    <row r="555" s="2" customFormat="1" ht="16.5" customHeight="1">
      <c r="A555" s="39"/>
      <c r="B555" s="40"/>
      <c r="C555" s="278" t="s">
        <v>1026</v>
      </c>
      <c r="D555" s="278" t="s">
        <v>574</v>
      </c>
      <c r="E555" s="279" t="s">
        <v>1027</v>
      </c>
      <c r="F555" s="280" t="s">
        <v>1028</v>
      </c>
      <c r="G555" s="281" t="s">
        <v>373</v>
      </c>
      <c r="H555" s="282">
        <v>1</v>
      </c>
      <c r="I555" s="283"/>
      <c r="J555" s="284">
        <f>ROUND(I555*H555,2)</f>
        <v>0</v>
      </c>
      <c r="K555" s="285"/>
      <c r="L555" s="286"/>
      <c r="M555" s="287" t="s">
        <v>1</v>
      </c>
      <c r="N555" s="288" t="s">
        <v>42</v>
      </c>
      <c r="O555" s="92"/>
      <c r="P555" s="238">
        <f>O555*H555</f>
        <v>0</v>
      </c>
      <c r="Q555" s="238">
        <v>0</v>
      </c>
      <c r="R555" s="238">
        <f>Q555*H555</f>
        <v>0</v>
      </c>
      <c r="S555" s="238">
        <v>0</v>
      </c>
      <c r="T555" s="23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40" t="s">
        <v>334</v>
      </c>
      <c r="AT555" s="240" t="s">
        <v>574</v>
      </c>
      <c r="AU555" s="240" t="s">
        <v>86</v>
      </c>
      <c r="AY555" s="18" t="s">
        <v>147</v>
      </c>
      <c r="BE555" s="241">
        <f>IF(N555="základní",J555,0)</f>
        <v>0</v>
      </c>
      <c r="BF555" s="241">
        <f>IF(N555="snížená",J555,0)</f>
        <v>0</v>
      </c>
      <c r="BG555" s="241">
        <f>IF(N555="zákl. přenesená",J555,0)</f>
        <v>0</v>
      </c>
      <c r="BH555" s="241">
        <f>IF(N555="sníž. přenesená",J555,0)</f>
        <v>0</v>
      </c>
      <c r="BI555" s="241">
        <f>IF(N555="nulová",J555,0)</f>
        <v>0</v>
      </c>
      <c r="BJ555" s="18" t="s">
        <v>84</v>
      </c>
      <c r="BK555" s="241">
        <f>ROUND(I555*H555,2)</f>
        <v>0</v>
      </c>
      <c r="BL555" s="18" t="s">
        <v>237</v>
      </c>
      <c r="BM555" s="240" t="s">
        <v>1029</v>
      </c>
    </row>
    <row r="556" s="2" customFormat="1">
      <c r="A556" s="39"/>
      <c r="B556" s="40"/>
      <c r="C556" s="41"/>
      <c r="D556" s="244" t="s">
        <v>848</v>
      </c>
      <c r="E556" s="41"/>
      <c r="F556" s="300" t="s">
        <v>1030</v>
      </c>
      <c r="G556" s="41"/>
      <c r="H556" s="41"/>
      <c r="I556" s="301"/>
      <c r="J556" s="41"/>
      <c r="K556" s="41"/>
      <c r="L556" s="45"/>
      <c r="M556" s="302"/>
      <c r="N556" s="303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848</v>
      </c>
      <c r="AU556" s="18" t="s">
        <v>86</v>
      </c>
    </row>
    <row r="557" s="2" customFormat="1" ht="21.75" customHeight="1">
      <c r="A557" s="39"/>
      <c r="B557" s="40"/>
      <c r="C557" s="228" t="s">
        <v>1031</v>
      </c>
      <c r="D557" s="228" t="s">
        <v>149</v>
      </c>
      <c r="E557" s="229" t="s">
        <v>1032</v>
      </c>
      <c r="F557" s="230" t="s">
        <v>1033</v>
      </c>
      <c r="G557" s="231" t="s">
        <v>320</v>
      </c>
      <c r="H557" s="232">
        <v>31.699999999999999</v>
      </c>
      <c r="I557" s="233"/>
      <c r="J557" s="234">
        <f>ROUND(I557*H557,2)</f>
        <v>0</v>
      </c>
      <c r="K557" s="235"/>
      <c r="L557" s="45"/>
      <c r="M557" s="236" t="s">
        <v>1</v>
      </c>
      <c r="N557" s="237" t="s">
        <v>42</v>
      </c>
      <c r="O557" s="92"/>
      <c r="P557" s="238">
        <f>O557*H557</f>
        <v>0</v>
      </c>
      <c r="Q557" s="238">
        <v>0</v>
      </c>
      <c r="R557" s="238">
        <f>Q557*H557</f>
        <v>0</v>
      </c>
      <c r="S557" s="238">
        <v>0</v>
      </c>
      <c r="T557" s="23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0" t="s">
        <v>237</v>
      </c>
      <c r="AT557" s="240" t="s">
        <v>149</v>
      </c>
      <c r="AU557" s="240" t="s">
        <v>86</v>
      </c>
      <c r="AY557" s="18" t="s">
        <v>147</v>
      </c>
      <c r="BE557" s="241">
        <f>IF(N557="základní",J557,0)</f>
        <v>0</v>
      </c>
      <c r="BF557" s="241">
        <f>IF(N557="snížená",J557,0)</f>
        <v>0</v>
      </c>
      <c r="BG557" s="241">
        <f>IF(N557="zákl. přenesená",J557,0)</f>
        <v>0</v>
      </c>
      <c r="BH557" s="241">
        <f>IF(N557="sníž. přenesená",J557,0)</f>
        <v>0</v>
      </c>
      <c r="BI557" s="241">
        <f>IF(N557="nulová",J557,0)</f>
        <v>0</v>
      </c>
      <c r="BJ557" s="18" t="s">
        <v>84</v>
      </c>
      <c r="BK557" s="241">
        <f>ROUND(I557*H557,2)</f>
        <v>0</v>
      </c>
      <c r="BL557" s="18" t="s">
        <v>237</v>
      </c>
      <c r="BM557" s="240" t="s">
        <v>1034</v>
      </c>
    </row>
    <row r="558" s="13" customFormat="1">
      <c r="A558" s="13"/>
      <c r="B558" s="242"/>
      <c r="C558" s="243"/>
      <c r="D558" s="244" t="s">
        <v>155</v>
      </c>
      <c r="E558" s="245" t="s">
        <v>1</v>
      </c>
      <c r="F558" s="246" t="s">
        <v>1035</v>
      </c>
      <c r="G558" s="243"/>
      <c r="H558" s="245" t="s">
        <v>1</v>
      </c>
      <c r="I558" s="247"/>
      <c r="J558" s="243"/>
      <c r="K558" s="243"/>
      <c r="L558" s="248"/>
      <c r="M558" s="249"/>
      <c r="N558" s="250"/>
      <c r="O558" s="250"/>
      <c r="P558" s="250"/>
      <c r="Q558" s="250"/>
      <c r="R558" s="250"/>
      <c r="S558" s="250"/>
      <c r="T558" s="25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2" t="s">
        <v>155</v>
      </c>
      <c r="AU558" s="252" t="s">
        <v>86</v>
      </c>
      <c r="AV558" s="13" t="s">
        <v>84</v>
      </c>
      <c r="AW558" s="13" t="s">
        <v>34</v>
      </c>
      <c r="AX558" s="13" t="s">
        <v>77</v>
      </c>
      <c r="AY558" s="252" t="s">
        <v>147</v>
      </c>
    </row>
    <row r="559" s="14" customFormat="1">
      <c r="A559" s="14"/>
      <c r="B559" s="253"/>
      <c r="C559" s="254"/>
      <c r="D559" s="244" t="s">
        <v>155</v>
      </c>
      <c r="E559" s="255" t="s">
        <v>1</v>
      </c>
      <c r="F559" s="256" t="s">
        <v>1036</v>
      </c>
      <c r="G559" s="254"/>
      <c r="H559" s="257">
        <v>27.600000000000001</v>
      </c>
      <c r="I559" s="258"/>
      <c r="J559" s="254"/>
      <c r="K559" s="254"/>
      <c r="L559" s="259"/>
      <c r="M559" s="260"/>
      <c r="N559" s="261"/>
      <c r="O559" s="261"/>
      <c r="P559" s="261"/>
      <c r="Q559" s="261"/>
      <c r="R559" s="261"/>
      <c r="S559" s="261"/>
      <c r="T559" s="26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3" t="s">
        <v>155</v>
      </c>
      <c r="AU559" s="263" t="s">
        <v>86</v>
      </c>
      <c r="AV559" s="14" t="s">
        <v>86</v>
      </c>
      <c r="AW559" s="14" t="s">
        <v>34</v>
      </c>
      <c r="AX559" s="14" t="s">
        <v>77</v>
      </c>
      <c r="AY559" s="263" t="s">
        <v>147</v>
      </c>
    </row>
    <row r="560" s="14" customFormat="1">
      <c r="A560" s="14"/>
      <c r="B560" s="253"/>
      <c r="C560" s="254"/>
      <c r="D560" s="244" t="s">
        <v>155</v>
      </c>
      <c r="E560" s="255" t="s">
        <v>1</v>
      </c>
      <c r="F560" s="256" t="s">
        <v>1037</v>
      </c>
      <c r="G560" s="254"/>
      <c r="H560" s="257">
        <v>4.0999999999999996</v>
      </c>
      <c r="I560" s="258"/>
      <c r="J560" s="254"/>
      <c r="K560" s="254"/>
      <c r="L560" s="259"/>
      <c r="M560" s="260"/>
      <c r="N560" s="261"/>
      <c r="O560" s="261"/>
      <c r="P560" s="261"/>
      <c r="Q560" s="261"/>
      <c r="R560" s="261"/>
      <c r="S560" s="261"/>
      <c r="T560" s="26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3" t="s">
        <v>155</v>
      </c>
      <c r="AU560" s="263" t="s">
        <v>86</v>
      </c>
      <c r="AV560" s="14" t="s">
        <v>86</v>
      </c>
      <c r="AW560" s="14" t="s">
        <v>34</v>
      </c>
      <c r="AX560" s="14" t="s">
        <v>77</v>
      </c>
      <c r="AY560" s="263" t="s">
        <v>147</v>
      </c>
    </row>
    <row r="561" s="15" customFormat="1">
      <c r="A561" s="15"/>
      <c r="B561" s="264"/>
      <c r="C561" s="265"/>
      <c r="D561" s="244" t="s">
        <v>155</v>
      </c>
      <c r="E561" s="266" t="s">
        <v>1</v>
      </c>
      <c r="F561" s="267" t="s">
        <v>158</v>
      </c>
      <c r="G561" s="265"/>
      <c r="H561" s="268">
        <v>31.700000000000003</v>
      </c>
      <c r="I561" s="269"/>
      <c r="J561" s="265"/>
      <c r="K561" s="265"/>
      <c r="L561" s="270"/>
      <c r="M561" s="271"/>
      <c r="N561" s="272"/>
      <c r="O561" s="272"/>
      <c r="P561" s="272"/>
      <c r="Q561" s="272"/>
      <c r="R561" s="272"/>
      <c r="S561" s="272"/>
      <c r="T561" s="273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74" t="s">
        <v>155</v>
      </c>
      <c r="AU561" s="274" t="s">
        <v>86</v>
      </c>
      <c r="AV561" s="15" t="s">
        <v>153</v>
      </c>
      <c r="AW561" s="15" t="s">
        <v>34</v>
      </c>
      <c r="AX561" s="15" t="s">
        <v>84</v>
      </c>
      <c r="AY561" s="274" t="s">
        <v>147</v>
      </c>
    </row>
    <row r="562" s="2" customFormat="1" ht="16.5" customHeight="1">
      <c r="A562" s="39"/>
      <c r="B562" s="40"/>
      <c r="C562" s="278" t="s">
        <v>1038</v>
      </c>
      <c r="D562" s="278" t="s">
        <v>574</v>
      </c>
      <c r="E562" s="279" t="s">
        <v>1039</v>
      </c>
      <c r="F562" s="280" t="s">
        <v>1040</v>
      </c>
      <c r="G562" s="281" t="s">
        <v>320</v>
      </c>
      <c r="H562" s="282">
        <v>31.699999999999999</v>
      </c>
      <c r="I562" s="283"/>
      <c r="J562" s="284">
        <f>ROUND(I562*H562,2)</f>
        <v>0</v>
      </c>
      <c r="K562" s="285"/>
      <c r="L562" s="286"/>
      <c r="M562" s="287" t="s">
        <v>1</v>
      </c>
      <c r="N562" s="288" t="s">
        <v>42</v>
      </c>
      <c r="O562" s="92"/>
      <c r="P562" s="238">
        <f>O562*H562</f>
        <v>0</v>
      </c>
      <c r="Q562" s="238">
        <v>0.0030000000000000001</v>
      </c>
      <c r="R562" s="238">
        <f>Q562*H562</f>
        <v>0.095100000000000004</v>
      </c>
      <c r="S562" s="238">
        <v>0</v>
      </c>
      <c r="T562" s="23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0" t="s">
        <v>334</v>
      </c>
      <c r="AT562" s="240" t="s">
        <v>574</v>
      </c>
      <c r="AU562" s="240" t="s">
        <v>86</v>
      </c>
      <c r="AY562" s="18" t="s">
        <v>147</v>
      </c>
      <c r="BE562" s="241">
        <f>IF(N562="základní",J562,0)</f>
        <v>0</v>
      </c>
      <c r="BF562" s="241">
        <f>IF(N562="snížená",J562,0)</f>
        <v>0</v>
      </c>
      <c r="BG562" s="241">
        <f>IF(N562="zákl. přenesená",J562,0)</f>
        <v>0</v>
      </c>
      <c r="BH562" s="241">
        <f>IF(N562="sníž. přenesená",J562,0)</f>
        <v>0</v>
      </c>
      <c r="BI562" s="241">
        <f>IF(N562="nulová",J562,0)</f>
        <v>0</v>
      </c>
      <c r="BJ562" s="18" t="s">
        <v>84</v>
      </c>
      <c r="BK562" s="241">
        <f>ROUND(I562*H562,2)</f>
        <v>0</v>
      </c>
      <c r="BL562" s="18" t="s">
        <v>237</v>
      </c>
      <c r="BM562" s="240" t="s">
        <v>1041</v>
      </c>
    </row>
    <row r="563" s="2" customFormat="1" ht="16.5" customHeight="1">
      <c r="A563" s="39"/>
      <c r="B563" s="40"/>
      <c r="C563" s="278" t="s">
        <v>1042</v>
      </c>
      <c r="D563" s="278" t="s">
        <v>574</v>
      </c>
      <c r="E563" s="279" t="s">
        <v>1043</v>
      </c>
      <c r="F563" s="280" t="s">
        <v>1044</v>
      </c>
      <c r="G563" s="281" t="s">
        <v>206</v>
      </c>
      <c r="H563" s="282">
        <v>24</v>
      </c>
      <c r="I563" s="283"/>
      <c r="J563" s="284">
        <f>ROUND(I563*H563,2)</f>
        <v>0</v>
      </c>
      <c r="K563" s="285"/>
      <c r="L563" s="286"/>
      <c r="M563" s="287" t="s">
        <v>1</v>
      </c>
      <c r="N563" s="288" t="s">
        <v>42</v>
      </c>
      <c r="O563" s="92"/>
      <c r="P563" s="238">
        <f>O563*H563</f>
        <v>0</v>
      </c>
      <c r="Q563" s="238">
        <v>0.00020000000000000001</v>
      </c>
      <c r="R563" s="238">
        <f>Q563*H563</f>
        <v>0.0048000000000000004</v>
      </c>
      <c r="S563" s="238">
        <v>0</v>
      </c>
      <c r="T563" s="23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0" t="s">
        <v>334</v>
      </c>
      <c r="AT563" s="240" t="s">
        <v>574</v>
      </c>
      <c r="AU563" s="240" t="s">
        <v>86</v>
      </c>
      <c r="AY563" s="18" t="s">
        <v>147</v>
      </c>
      <c r="BE563" s="241">
        <f>IF(N563="základní",J563,0)</f>
        <v>0</v>
      </c>
      <c r="BF563" s="241">
        <f>IF(N563="snížená",J563,0)</f>
        <v>0</v>
      </c>
      <c r="BG563" s="241">
        <f>IF(N563="zákl. přenesená",J563,0)</f>
        <v>0</v>
      </c>
      <c r="BH563" s="241">
        <f>IF(N563="sníž. přenesená",J563,0)</f>
        <v>0</v>
      </c>
      <c r="BI563" s="241">
        <f>IF(N563="nulová",J563,0)</f>
        <v>0</v>
      </c>
      <c r="BJ563" s="18" t="s">
        <v>84</v>
      </c>
      <c r="BK563" s="241">
        <f>ROUND(I563*H563,2)</f>
        <v>0</v>
      </c>
      <c r="BL563" s="18" t="s">
        <v>237</v>
      </c>
      <c r="BM563" s="240" t="s">
        <v>1045</v>
      </c>
    </row>
    <row r="564" s="2" customFormat="1" ht="24.15" customHeight="1">
      <c r="A564" s="39"/>
      <c r="B564" s="40"/>
      <c r="C564" s="228" t="s">
        <v>1046</v>
      </c>
      <c r="D564" s="228" t="s">
        <v>149</v>
      </c>
      <c r="E564" s="229" t="s">
        <v>1047</v>
      </c>
      <c r="F564" s="230" t="s">
        <v>1048</v>
      </c>
      <c r="G564" s="231" t="s">
        <v>189</v>
      </c>
      <c r="H564" s="232">
        <v>1.5389999999999999</v>
      </c>
      <c r="I564" s="233"/>
      <c r="J564" s="234">
        <f>ROUND(I564*H564,2)</f>
        <v>0</v>
      </c>
      <c r="K564" s="235"/>
      <c r="L564" s="45"/>
      <c r="M564" s="236" t="s">
        <v>1</v>
      </c>
      <c r="N564" s="237" t="s">
        <v>42</v>
      </c>
      <c r="O564" s="92"/>
      <c r="P564" s="238">
        <f>O564*H564</f>
        <v>0</v>
      </c>
      <c r="Q564" s="238">
        <v>0</v>
      </c>
      <c r="R564" s="238">
        <f>Q564*H564</f>
        <v>0</v>
      </c>
      <c r="S564" s="238">
        <v>0</v>
      </c>
      <c r="T564" s="23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0" t="s">
        <v>237</v>
      </c>
      <c r="AT564" s="240" t="s">
        <v>149</v>
      </c>
      <c r="AU564" s="240" t="s">
        <v>86</v>
      </c>
      <c r="AY564" s="18" t="s">
        <v>147</v>
      </c>
      <c r="BE564" s="241">
        <f>IF(N564="základní",J564,0)</f>
        <v>0</v>
      </c>
      <c r="BF564" s="241">
        <f>IF(N564="snížená",J564,0)</f>
        <v>0</v>
      </c>
      <c r="BG564" s="241">
        <f>IF(N564="zákl. přenesená",J564,0)</f>
        <v>0</v>
      </c>
      <c r="BH564" s="241">
        <f>IF(N564="sníž. přenesená",J564,0)</f>
        <v>0</v>
      </c>
      <c r="BI564" s="241">
        <f>IF(N564="nulová",J564,0)</f>
        <v>0</v>
      </c>
      <c r="BJ564" s="18" t="s">
        <v>84</v>
      </c>
      <c r="BK564" s="241">
        <f>ROUND(I564*H564,2)</f>
        <v>0</v>
      </c>
      <c r="BL564" s="18" t="s">
        <v>237</v>
      </c>
      <c r="BM564" s="240" t="s">
        <v>1049</v>
      </c>
    </row>
    <row r="565" s="12" customFormat="1" ht="22.8" customHeight="1">
      <c r="A565" s="12"/>
      <c r="B565" s="212"/>
      <c r="C565" s="213"/>
      <c r="D565" s="214" t="s">
        <v>76</v>
      </c>
      <c r="E565" s="226" t="s">
        <v>453</v>
      </c>
      <c r="F565" s="226" t="s">
        <v>454</v>
      </c>
      <c r="G565" s="213"/>
      <c r="H565" s="213"/>
      <c r="I565" s="216"/>
      <c r="J565" s="227">
        <f>BK565</f>
        <v>0</v>
      </c>
      <c r="K565" s="213"/>
      <c r="L565" s="218"/>
      <c r="M565" s="219"/>
      <c r="N565" s="220"/>
      <c r="O565" s="220"/>
      <c r="P565" s="221">
        <f>SUM(P566:P580)</f>
        <v>0</v>
      </c>
      <c r="Q565" s="220"/>
      <c r="R565" s="221">
        <f>SUM(R566:R580)</f>
        <v>0.11388</v>
      </c>
      <c r="S565" s="220"/>
      <c r="T565" s="222">
        <f>SUM(T566:T580)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23" t="s">
        <v>86</v>
      </c>
      <c r="AT565" s="224" t="s">
        <v>76</v>
      </c>
      <c r="AU565" s="224" t="s">
        <v>84</v>
      </c>
      <c r="AY565" s="223" t="s">
        <v>147</v>
      </c>
      <c r="BK565" s="225">
        <f>SUM(BK566:BK580)</f>
        <v>0</v>
      </c>
    </row>
    <row r="566" s="2" customFormat="1" ht="16.5" customHeight="1">
      <c r="A566" s="39"/>
      <c r="B566" s="40"/>
      <c r="C566" s="228" t="s">
        <v>1050</v>
      </c>
      <c r="D566" s="228" t="s">
        <v>149</v>
      </c>
      <c r="E566" s="229" t="s">
        <v>1051</v>
      </c>
      <c r="F566" s="230" t="s">
        <v>1052</v>
      </c>
      <c r="G566" s="231" t="s">
        <v>320</v>
      </c>
      <c r="H566" s="232">
        <v>2</v>
      </c>
      <c r="I566" s="233"/>
      <c r="J566" s="234">
        <f>ROUND(I566*H566,2)</f>
        <v>0</v>
      </c>
      <c r="K566" s="235"/>
      <c r="L566" s="45"/>
      <c r="M566" s="236" t="s">
        <v>1</v>
      </c>
      <c r="N566" s="237" t="s">
        <v>42</v>
      </c>
      <c r="O566" s="92"/>
      <c r="P566" s="238">
        <f>O566*H566</f>
        <v>0</v>
      </c>
      <c r="Q566" s="238">
        <v>0</v>
      </c>
      <c r="R566" s="238">
        <f>Q566*H566</f>
        <v>0</v>
      </c>
      <c r="S566" s="238">
        <v>0</v>
      </c>
      <c r="T566" s="23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0" t="s">
        <v>237</v>
      </c>
      <c r="AT566" s="240" t="s">
        <v>149</v>
      </c>
      <c r="AU566" s="240" t="s">
        <v>86</v>
      </c>
      <c r="AY566" s="18" t="s">
        <v>147</v>
      </c>
      <c r="BE566" s="241">
        <f>IF(N566="základní",J566,0)</f>
        <v>0</v>
      </c>
      <c r="BF566" s="241">
        <f>IF(N566="snížená",J566,0)</f>
        <v>0</v>
      </c>
      <c r="BG566" s="241">
        <f>IF(N566="zákl. přenesená",J566,0)</f>
        <v>0</v>
      </c>
      <c r="BH566" s="241">
        <f>IF(N566="sníž. přenesená",J566,0)</f>
        <v>0</v>
      </c>
      <c r="BI566" s="241">
        <f>IF(N566="nulová",J566,0)</f>
        <v>0</v>
      </c>
      <c r="BJ566" s="18" t="s">
        <v>84</v>
      </c>
      <c r="BK566" s="241">
        <f>ROUND(I566*H566,2)</f>
        <v>0</v>
      </c>
      <c r="BL566" s="18" t="s">
        <v>237</v>
      </c>
      <c r="BM566" s="240" t="s">
        <v>1053</v>
      </c>
    </row>
    <row r="567" s="14" customFormat="1">
      <c r="A567" s="14"/>
      <c r="B567" s="253"/>
      <c r="C567" s="254"/>
      <c r="D567" s="244" t="s">
        <v>155</v>
      </c>
      <c r="E567" s="255" t="s">
        <v>1</v>
      </c>
      <c r="F567" s="256" t="s">
        <v>86</v>
      </c>
      <c r="G567" s="254"/>
      <c r="H567" s="257">
        <v>2</v>
      </c>
      <c r="I567" s="258"/>
      <c r="J567" s="254"/>
      <c r="K567" s="254"/>
      <c r="L567" s="259"/>
      <c r="M567" s="260"/>
      <c r="N567" s="261"/>
      <c r="O567" s="261"/>
      <c r="P567" s="261"/>
      <c r="Q567" s="261"/>
      <c r="R567" s="261"/>
      <c r="S567" s="261"/>
      <c r="T567" s="26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3" t="s">
        <v>155</v>
      </c>
      <c r="AU567" s="263" t="s">
        <v>86</v>
      </c>
      <c r="AV567" s="14" t="s">
        <v>86</v>
      </c>
      <c r="AW567" s="14" t="s">
        <v>34</v>
      </c>
      <c r="AX567" s="14" t="s">
        <v>77</v>
      </c>
      <c r="AY567" s="263" t="s">
        <v>147</v>
      </c>
    </row>
    <row r="568" s="15" customFormat="1">
      <c r="A568" s="15"/>
      <c r="B568" s="264"/>
      <c r="C568" s="265"/>
      <c r="D568" s="244" t="s">
        <v>155</v>
      </c>
      <c r="E568" s="266" t="s">
        <v>1</v>
      </c>
      <c r="F568" s="267" t="s">
        <v>158</v>
      </c>
      <c r="G568" s="265"/>
      <c r="H568" s="268">
        <v>2</v>
      </c>
      <c r="I568" s="269"/>
      <c r="J568" s="265"/>
      <c r="K568" s="265"/>
      <c r="L568" s="270"/>
      <c r="M568" s="271"/>
      <c r="N568" s="272"/>
      <c r="O568" s="272"/>
      <c r="P568" s="272"/>
      <c r="Q568" s="272"/>
      <c r="R568" s="272"/>
      <c r="S568" s="272"/>
      <c r="T568" s="273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4" t="s">
        <v>155</v>
      </c>
      <c r="AU568" s="274" t="s">
        <v>86</v>
      </c>
      <c r="AV568" s="15" t="s">
        <v>153</v>
      </c>
      <c r="AW568" s="15" t="s">
        <v>34</v>
      </c>
      <c r="AX568" s="15" t="s">
        <v>84</v>
      </c>
      <c r="AY568" s="274" t="s">
        <v>147</v>
      </c>
    </row>
    <row r="569" s="2" customFormat="1" ht="16.5" customHeight="1">
      <c r="A569" s="39"/>
      <c r="B569" s="40"/>
      <c r="C569" s="278" t="s">
        <v>1054</v>
      </c>
      <c r="D569" s="278" t="s">
        <v>574</v>
      </c>
      <c r="E569" s="279" t="s">
        <v>1055</v>
      </c>
      <c r="F569" s="280" t="s">
        <v>1056</v>
      </c>
      <c r="G569" s="281" t="s">
        <v>373</v>
      </c>
      <c r="H569" s="282">
        <v>2</v>
      </c>
      <c r="I569" s="283"/>
      <c r="J569" s="284">
        <f>ROUND(I569*H569,2)</f>
        <v>0</v>
      </c>
      <c r="K569" s="285"/>
      <c r="L569" s="286"/>
      <c r="M569" s="287" t="s">
        <v>1</v>
      </c>
      <c r="N569" s="288" t="s">
        <v>42</v>
      </c>
      <c r="O569" s="92"/>
      <c r="P569" s="238">
        <f>O569*H569</f>
        <v>0</v>
      </c>
      <c r="Q569" s="238">
        <v>0.011900000000000001</v>
      </c>
      <c r="R569" s="238">
        <f>Q569*H569</f>
        <v>0.023800000000000002</v>
      </c>
      <c r="S569" s="238">
        <v>0</v>
      </c>
      <c r="T569" s="23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0" t="s">
        <v>334</v>
      </c>
      <c r="AT569" s="240" t="s">
        <v>574</v>
      </c>
      <c r="AU569" s="240" t="s">
        <v>86</v>
      </c>
      <c r="AY569" s="18" t="s">
        <v>147</v>
      </c>
      <c r="BE569" s="241">
        <f>IF(N569="základní",J569,0)</f>
        <v>0</v>
      </c>
      <c r="BF569" s="241">
        <f>IF(N569="snížená",J569,0)</f>
        <v>0</v>
      </c>
      <c r="BG569" s="241">
        <f>IF(N569="zákl. přenesená",J569,0)</f>
        <v>0</v>
      </c>
      <c r="BH569" s="241">
        <f>IF(N569="sníž. přenesená",J569,0)</f>
        <v>0</v>
      </c>
      <c r="BI569" s="241">
        <f>IF(N569="nulová",J569,0)</f>
        <v>0</v>
      </c>
      <c r="BJ569" s="18" t="s">
        <v>84</v>
      </c>
      <c r="BK569" s="241">
        <f>ROUND(I569*H569,2)</f>
        <v>0</v>
      </c>
      <c r="BL569" s="18" t="s">
        <v>237</v>
      </c>
      <c r="BM569" s="240" t="s">
        <v>1057</v>
      </c>
    </row>
    <row r="570" s="2" customFormat="1" ht="24.15" customHeight="1">
      <c r="A570" s="39"/>
      <c r="B570" s="40"/>
      <c r="C570" s="228" t="s">
        <v>823</v>
      </c>
      <c r="D570" s="228" t="s">
        <v>149</v>
      </c>
      <c r="E570" s="229" t="s">
        <v>1058</v>
      </c>
      <c r="F570" s="230" t="s">
        <v>1059</v>
      </c>
      <c r="G570" s="231" t="s">
        <v>373</v>
      </c>
      <c r="H570" s="232">
        <v>2</v>
      </c>
      <c r="I570" s="233"/>
      <c r="J570" s="234">
        <f>ROUND(I570*H570,2)</f>
        <v>0</v>
      </c>
      <c r="K570" s="235"/>
      <c r="L570" s="45"/>
      <c r="M570" s="236" t="s">
        <v>1</v>
      </c>
      <c r="N570" s="237" t="s">
        <v>42</v>
      </c>
      <c r="O570" s="92"/>
      <c r="P570" s="238">
        <f>O570*H570</f>
        <v>0</v>
      </c>
      <c r="Q570" s="238">
        <v>4.0000000000000003E-05</v>
      </c>
      <c r="R570" s="238">
        <f>Q570*H570</f>
        <v>8.0000000000000007E-05</v>
      </c>
      <c r="S570" s="238">
        <v>0</v>
      </c>
      <c r="T570" s="23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0" t="s">
        <v>237</v>
      </c>
      <c r="AT570" s="240" t="s">
        <v>149</v>
      </c>
      <c r="AU570" s="240" t="s">
        <v>86</v>
      </c>
      <c r="AY570" s="18" t="s">
        <v>147</v>
      </c>
      <c r="BE570" s="241">
        <f>IF(N570="základní",J570,0)</f>
        <v>0</v>
      </c>
      <c r="BF570" s="241">
        <f>IF(N570="snížená",J570,0)</f>
        <v>0</v>
      </c>
      <c r="BG570" s="241">
        <f>IF(N570="zákl. přenesená",J570,0)</f>
        <v>0</v>
      </c>
      <c r="BH570" s="241">
        <f>IF(N570="sníž. přenesená",J570,0)</f>
        <v>0</v>
      </c>
      <c r="BI570" s="241">
        <f>IF(N570="nulová",J570,0)</f>
        <v>0</v>
      </c>
      <c r="BJ570" s="18" t="s">
        <v>84</v>
      </c>
      <c r="BK570" s="241">
        <f>ROUND(I570*H570,2)</f>
        <v>0</v>
      </c>
      <c r="BL570" s="18" t="s">
        <v>237</v>
      </c>
      <c r="BM570" s="240" t="s">
        <v>1060</v>
      </c>
    </row>
    <row r="571" s="14" customFormat="1">
      <c r="A571" s="14"/>
      <c r="B571" s="253"/>
      <c r="C571" s="254"/>
      <c r="D571" s="244" t="s">
        <v>155</v>
      </c>
      <c r="E571" s="255" t="s">
        <v>1</v>
      </c>
      <c r="F571" s="256" t="s">
        <v>1061</v>
      </c>
      <c r="G571" s="254"/>
      <c r="H571" s="257">
        <v>1</v>
      </c>
      <c r="I571" s="258"/>
      <c r="J571" s="254"/>
      <c r="K571" s="254"/>
      <c r="L571" s="259"/>
      <c r="M571" s="260"/>
      <c r="N571" s="261"/>
      <c r="O571" s="261"/>
      <c r="P571" s="261"/>
      <c r="Q571" s="261"/>
      <c r="R571" s="261"/>
      <c r="S571" s="261"/>
      <c r="T571" s="26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3" t="s">
        <v>155</v>
      </c>
      <c r="AU571" s="263" t="s">
        <v>86</v>
      </c>
      <c r="AV571" s="14" t="s">
        <v>86</v>
      </c>
      <c r="AW571" s="14" t="s">
        <v>34</v>
      </c>
      <c r="AX571" s="14" t="s">
        <v>77</v>
      </c>
      <c r="AY571" s="263" t="s">
        <v>147</v>
      </c>
    </row>
    <row r="572" s="14" customFormat="1">
      <c r="A572" s="14"/>
      <c r="B572" s="253"/>
      <c r="C572" s="254"/>
      <c r="D572" s="244" t="s">
        <v>155</v>
      </c>
      <c r="E572" s="255" t="s">
        <v>1</v>
      </c>
      <c r="F572" s="256" t="s">
        <v>1062</v>
      </c>
      <c r="G572" s="254"/>
      <c r="H572" s="257">
        <v>1</v>
      </c>
      <c r="I572" s="258"/>
      <c r="J572" s="254"/>
      <c r="K572" s="254"/>
      <c r="L572" s="259"/>
      <c r="M572" s="260"/>
      <c r="N572" s="261"/>
      <c r="O572" s="261"/>
      <c r="P572" s="261"/>
      <c r="Q572" s="261"/>
      <c r="R572" s="261"/>
      <c r="S572" s="261"/>
      <c r="T572" s="26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3" t="s">
        <v>155</v>
      </c>
      <c r="AU572" s="263" t="s">
        <v>86</v>
      </c>
      <c r="AV572" s="14" t="s">
        <v>86</v>
      </c>
      <c r="AW572" s="14" t="s">
        <v>34</v>
      </c>
      <c r="AX572" s="14" t="s">
        <v>77</v>
      </c>
      <c r="AY572" s="263" t="s">
        <v>147</v>
      </c>
    </row>
    <row r="573" s="15" customFormat="1">
      <c r="A573" s="15"/>
      <c r="B573" s="264"/>
      <c r="C573" s="265"/>
      <c r="D573" s="244" t="s">
        <v>155</v>
      </c>
      <c r="E573" s="266" t="s">
        <v>1</v>
      </c>
      <c r="F573" s="267" t="s">
        <v>158</v>
      </c>
      <c r="G573" s="265"/>
      <c r="H573" s="268">
        <v>2</v>
      </c>
      <c r="I573" s="269"/>
      <c r="J573" s="265"/>
      <c r="K573" s="265"/>
      <c r="L573" s="270"/>
      <c r="M573" s="271"/>
      <c r="N573" s="272"/>
      <c r="O573" s="272"/>
      <c r="P573" s="272"/>
      <c r="Q573" s="272"/>
      <c r="R573" s="272"/>
      <c r="S573" s="272"/>
      <c r="T573" s="27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4" t="s">
        <v>155</v>
      </c>
      <c r="AU573" s="274" t="s">
        <v>86</v>
      </c>
      <c r="AV573" s="15" t="s">
        <v>153</v>
      </c>
      <c r="AW573" s="15" t="s">
        <v>34</v>
      </c>
      <c r="AX573" s="15" t="s">
        <v>84</v>
      </c>
      <c r="AY573" s="274" t="s">
        <v>147</v>
      </c>
    </row>
    <row r="574" s="2" customFormat="1" ht="16.5" customHeight="1">
      <c r="A574" s="39"/>
      <c r="B574" s="40"/>
      <c r="C574" s="278" t="s">
        <v>1063</v>
      </c>
      <c r="D574" s="278" t="s">
        <v>574</v>
      </c>
      <c r="E574" s="279" t="s">
        <v>1064</v>
      </c>
      <c r="F574" s="280" t="s">
        <v>1065</v>
      </c>
      <c r="G574" s="281" t="s">
        <v>373</v>
      </c>
      <c r="H574" s="282">
        <v>1</v>
      </c>
      <c r="I574" s="283"/>
      <c r="J574" s="284">
        <f>ROUND(I574*H574,2)</f>
        <v>0</v>
      </c>
      <c r="K574" s="285"/>
      <c r="L574" s="286"/>
      <c r="M574" s="287" t="s">
        <v>1</v>
      </c>
      <c r="N574" s="288" t="s">
        <v>42</v>
      </c>
      <c r="O574" s="92"/>
      <c r="P574" s="238">
        <f>O574*H574</f>
        <v>0</v>
      </c>
      <c r="Q574" s="238">
        <v>0.044999999999999998</v>
      </c>
      <c r="R574" s="238">
        <f>Q574*H574</f>
        <v>0.044999999999999998</v>
      </c>
      <c r="S574" s="238">
        <v>0</v>
      </c>
      <c r="T574" s="23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0" t="s">
        <v>334</v>
      </c>
      <c r="AT574" s="240" t="s">
        <v>574</v>
      </c>
      <c r="AU574" s="240" t="s">
        <v>86</v>
      </c>
      <c r="AY574" s="18" t="s">
        <v>147</v>
      </c>
      <c r="BE574" s="241">
        <f>IF(N574="základní",J574,0)</f>
        <v>0</v>
      </c>
      <c r="BF574" s="241">
        <f>IF(N574="snížená",J574,0)</f>
        <v>0</v>
      </c>
      <c r="BG574" s="241">
        <f>IF(N574="zákl. přenesená",J574,0)</f>
        <v>0</v>
      </c>
      <c r="BH574" s="241">
        <f>IF(N574="sníž. přenesená",J574,0)</f>
        <v>0</v>
      </c>
      <c r="BI574" s="241">
        <f>IF(N574="nulová",J574,0)</f>
        <v>0</v>
      </c>
      <c r="BJ574" s="18" t="s">
        <v>84</v>
      </c>
      <c r="BK574" s="241">
        <f>ROUND(I574*H574,2)</f>
        <v>0</v>
      </c>
      <c r="BL574" s="18" t="s">
        <v>237</v>
      </c>
      <c r="BM574" s="240" t="s">
        <v>1066</v>
      </c>
    </row>
    <row r="575" s="14" customFormat="1">
      <c r="A575" s="14"/>
      <c r="B575" s="253"/>
      <c r="C575" s="254"/>
      <c r="D575" s="244" t="s">
        <v>155</v>
      </c>
      <c r="E575" s="255" t="s">
        <v>1</v>
      </c>
      <c r="F575" s="256" t="s">
        <v>84</v>
      </c>
      <c r="G575" s="254"/>
      <c r="H575" s="257">
        <v>1</v>
      </c>
      <c r="I575" s="258"/>
      <c r="J575" s="254"/>
      <c r="K575" s="254"/>
      <c r="L575" s="259"/>
      <c r="M575" s="260"/>
      <c r="N575" s="261"/>
      <c r="O575" s="261"/>
      <c r="P575" s="261"/>
      <c r="Q575" s="261"/>
      <c r="R575" s="261"/>
      <c r="S575" s="261"/>
      <c r="T575" s="26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3" t="s">
        <v>155</v>
      </c>
      <c r="AU575" s="263" t="s">
        <v>86</v>
      </c>
      <c r="AV575" s="14" t="s">
        <v>86</v>
      </c>
      <c r="AW575" s="14" t="s">
        <v>34</v>
      </c>
      <c r="AX575" s="14" t="s">
        <v>77</v>
      </c>
      <c r="AY575" s="263" t="s">
        <v>147</v>
      </c>
    </row>
    <row r="576" s="15" customFormat="1">
      <c r="A576" s="15"/>
      <c r="B576" s="264"/>
      <c r="C576" s="265"/>
      <c r="D576" s="244" t="s">
        <v>155</v>
      </c>
      <c r="E576" s="266" t="s">
        <v>1</v>
      </c>
      <c r="F576" s="267" t="s">
        <v>158</v>
      </c>
      <c r="G576" s="265"/>
      <c r="H576" s="268">
        <v>1</v>
      </c>
      <c r="I576" s="269"/>
      <c r="J576" s="265"/>
      <c r="K576" s="265"/>
      <c r="L576" s="270"/>
      <c r="M576" s="271"/>
      <c r="N576" s="272"/>
      <c r="O576" s="272"/>
      <c r="P576" s="272"/>
      <c r="Q576" s="272"/>
      <c r="R576" s="272"/>
      <c r="S576" s="272"/>
      <c r="T576" s="273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74" t="s">
        <v>155</v>
      </c>
      <c r="AU576" s="274" t="s">
        <v>86</v>
      </c>
      <c r="AV576" s="15" t="s">
        <v>153</v>
      </c>
      <c r="AW576" s="15" t="s">
        <v>34</v>
      </c>
      <c r="AX576" s="15" t="s">
        <v>84</v>
      </c>
      <c r="AY576" s="274" t="s">
        <v>147</v>
      </c>
    </row>
    <row r="577" s="2" customFormat="1" ht="16.5" customHeight="1">
      <c r="A577" s="39"/>
      <c r="B577" s="40"/>
      <c r="C577" s="278" t="s">
        <v>1067</v>
      </c>
      <c r="D577" s="278" t="s">
        <v>574</v>
      </c>
      <c r="E577" s="279" t="s">
        <v>1068</v>
      </c>
      <c r="F577" s="280" t="s">
        <v>1069</v>
      </c>
      <c r="G577" s="281" t="s">
        <v>373</v>
      </c>
      <c r="H577" s="282">
        <v>1</v>
      </c>
      <c r="I577" s="283"/>
      <c r="J577" s="284">
        <f>ROUND(I577*H577,2)</f>
        <v>0</v>
      </c>
      <c r="K577" s="285"/>
      <c r="L577" s="286"/>
      <c r="M577" s="287" t="s">
        <v>1</v>
      </c>
      <c r="N577" s="288" t="s">
        <v>42</v>
      </c>
      <c r="O577" s="92"/>
      <c r="P577" s="238">
        <f>O577*H577</f>
        <v>0</v>
      </c>
      <c r="Q577" s="238">
        <v>0.044999999999999998</v>
      </c>
      <c r="R577" s="238">
        <f>Q577*H577</f>
        <v>0.044999999999999998</v>
      </c>
      <c r="S577" s="238">
        <v>0</v>
      </c>
      <c r="T577" s="239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0" t="s">
        <v>334</v>
      </c>
      <c r="AT577" s="240" t="s">
        <v>574</v>
      </c>
      <c r="AU577" s="240" t="s">
        <v>86</v>
      </c>
      <c r="AY577" s="18" t="s">
        <v>147</v>
      </c>
      <c r="BE577" s="241">
        <f>IF(N577="základní",J577,0)</f>
        <v>0</v>
      </c>
      <c r="BF577" s="241">
        <f>IF(N577="snížená",J577,0)</f>
        <v>0</v>
      </c>
      <c r="BG577" s="241">
        <f>IF(N577="zákl. přenesená",J577,0)</f>
        <v>0</v>
      </c>
      <c r="BH577" s="241">
        <f>IF(N577="sníž. přenesená",J577,0)</f>
        <v>0</v>
      </c>
      <c r="BI577" s="241">
        <f>IF(N577="nulová",J577,0)</f>
        <v>0</v>
      </c>
      <c r="BJ577" s="18" t="s">
        <v>84</v>
      </c>
      <c r="BK577" s="241">
        <f>ROUND(I577*H577,2)</f>
        <v>0</v>
      </c>
      <c r="BL577" s="18" t="s">
        <v>237</v>
      </c>
      <c r="BM577" s="240" t="s">
        <v>1070</v>
      </c>
    </row>
    <row r="578" s="14" customFormat="1">
      <c r="A578" s="14"/>
      <c r="B578" s="253"/>
      <c r="C578" s="254"/>
      <c r="D578" s="244" t="s">
        <v>155</v>
      </c>
      <c r="E578" s="255" t="s">
        <v>1</v>
      </c>
      <c r="F578" s="256" t="s">
        <v>84</v>
      </c>
      <c r="G578" s="254"/>
      <c r="H578" s="257">
        <v>1</v>
      </c>
      <c r="I578" s="258"/>
      <c r="J578" s="254"/>
      <c r="K578" s="254"/>
      <c r="L578" s="259"/>
      <c r="M578" s="260"/>
      <c r="N578" s="261"/>
      <c r="O578" s="261"/>
      <c r="P578" s="261"/>
      <c r="Q578" s="261"/>
      <c r="R578" s="261"/>
      <c r="S578" s="261"/>
      <c r="T578" s="26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3" t="s">
        <v>155</v>
      </c>
      <c r="AU578" s="263" t="s">
        <v>86</v>
      </c>
      <c r="AV578" s="14" t="s">
        <v>86</v>
      </c>
      <c r="AW578" s="14" t="s">
        <v>34</v>
      </c>
      <c r="AX578" s="14" t="s">
        <v>77</v>
      </c>
      <c r="AY578" s="263" t="s">
        <v>147</v>
      </c>
    </row>
    <row r="579" s="15" customFormat="1">
      <c r="A579" s="15"/>
      <c r="B579" s="264"/>
      <c r="C579" s="265"/>
      <c r="D579" s="244" t="s">
        <v>155</v>
      </c>
      <c r="E579" s="266" t="s">
        <v>1</v>
      </c>
      <c r="F579" s="267" t="s">
        <v>158</v>
      </c>
      <c r="G579" s="265"/>
      <c r="H579" s="268">
        <v>1</v>
      </c>
      <c r="I579" s="269"/>
      <c r="J579" s="265"/>
      <c r="K579" s="265"/>
      <c r="L579" s="270"/>
      <c r="M579" s="271"/>
      <c r="N579" s="272"/>
      <c r="O579" s="272"/>
      <c r="P579" s="272"/>
      <c r="Q579" s="272"/>
      <c r="R579" s="272"/>
      <c r="S579" s="272"/>
      <c r="T579" s="273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4" t="s">
        <v>155</v>
      </c>
      <c r="AU579" s="274" t="s">
        <v>86</v>
      </c>
      <c r="AV579" s="15" t="s">
        <v>153</v>
      </c>
      <c r="AW579" s="15" t="s">
        <v>34</v>
      </c>
      <c r="AX579" s="15" t="s">
        <v>84</v>
      </c>
      <c r="AY579" s="274" t="s">
        <v>147</v>
      </c>
    </row>
    <row r="580" s="2" customFormat="1" ht="33" customHeight="1">
      <c r="A580" s="39"/>
      <c r="B580" s="40"/>
      <c r="C580" s="228" t="s">
        <v>1071</v>
      </c>
      <c r="D580" s="228" t="s">
        <v>149</v>
      </c>
      <c r="E580" s="229" t="s">
        <v>1072</v>
      </c>
      <c r="F580" s="230" t="s">
        <v>1073</v>
      </c>
      <c r="G580" s="231" t="s">
        <v>189</v>
      </c>
      <c r="H580" s="232">
        <v>0.114</v>
      </c>
      <c r="I580" s="233"/>
      <c r="J580" s="234">
        <f>ROUND(I580*H580,2)</f>
        <v>0</v>
      </c>
      <c r="K580" s="235"/>
      <c r="L580" s="45"/>
      <c r="M580" s="236" t="s">
        <v>1</v>
      </c>
      <c r="N580" s="237" t="s">
        <v>42</v>
      </c>
      <c r="O580" s="92"/>
      <c r="P580" s="238">
        <f>O580*H580</f>
        <v>0</v>
      </c>
      <c r="Q580" s="238">
        <v>0</v>
      </c>
      <c r="R580" s="238">
        <f>Q580*H580</f>
        <v>0</v>
      </c>
      <c r="S580" s="238">
        <v>0</v>
      </c>
      <c r="T580" s="23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0" t="s">
        <v>237</v>
      </c>
      <c r="AT580" s="240" t="s">
        <v>149</v>
      </c>
      <c r="AU580" s="240" t="s">
        <v>86</v>
      </c>
      <c r="AY580" s="18" t="s">
        <v>147</v>
      </c>
      <c r="BE580" s="241">
        <f>IF(N580="základní",J580,0)</f>
        <v>0</v>
      </c>
      <c r="BF580" s="241">
        <f>IF(N580="snížená",J580,0)</f>
        <v>0</v>
      </c>
      <c r="BG580" s="241">
        <f>IF(N580="zákl. přenesená",J580,0)</f>
        <v>0</v>
      </c>
      <c r="BH580" s="241">
        <f>IF(N580="sníž. přenesená",J580,0)</f>
        <v>0</v>
      </c>
      <c r="BI580" s="241">
        <f>IF(N580="nulová",J580,0)</f>
        <v>0</v>
      </c>
      <c r="BJ580" s="18" t="s">
        <v>84</v>
      </c>
      <c r="BK580" s="241">
        <f>ROUND(I580*H580,2)</f>
        <v>0</v>
      </c>
      <c r="BL580" s="18" t="s">
        <v>237</v>
      </c>
      <c r="BM580" s="240" t="s">
        <v>1074</v>
      </c>
    </row>
    <row r="581" s="12" customFormat="1" ht="22.8" customHeight="1">
      <c r="A581" s="12"/>
      <c r="B581" s="212"/>
      <c r="C581" s="213"/>
      <c r="D581" s="214" t="s">
        <v>76</v>
      </c>
      <c r="E581" s="226" t="s">
        <v>1075</v>
      </c>
      <c r="F581" s="226" t="s">
        <v>1076</v>
      </c>
      <c r="G581" s="213"/>
      <c r="H581" s="213"/>
      <c r="I581" s="216"/>
      <c r="J581" s="227">
        <f>BK581</f>
        <v>0</v>
      </c>
      <c r="K581" s="213"/>
      <c r="L581" s="218"/>
      <c r="M581" s="219"/>
      <c r="N581" s="220"/>
      <c r="O581" s="220"/>
      <c r="P581" s="221">
        <f>SUM(P582:P609)</f>
        <v>0</v>
      </c>
      <c r="Q581" s="220"/>
      <c r="R581" s="221">
        <f>SUM(R582:R609)</f>
        <v>0.10369659999999999</v>
      </c>
      <c r="S581" s="220"/>
      <c r="T581" s="222">
        <f>SUM(T582:T609)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23" t="s">
        <v>86</v>
      </c>
      <c r="AT581" s="224" t="s">
        <v>76</v>
      </c>
      <c r="AU581" s="224" t="s">
        <v>84</v>
      </c>
      <c r="AY581" s="223" t="s">
        <v>147</v>
      </c>
      <c r="BK581" s="225">
        <f>SUM(BK582:BK609)</f>
        <v>0</v>
      </c>
    </row>
    <row r="582" s="2" customFormat="1" ht="16.5" customHeight="1">
      <c r="A582" s="39"/>
      <c r="B582" s="40"/>
      <c r="C582" s="228" t="s">
        <v>1077</v>
      </c>
      <c r="D582" s="228" t="s">
        <v>149</v>
      </c>
      <c r="E582" s="229" t="s">
        <v>1078</v>
      </c>
      <c r="F582" s="230" t="s">
        <v>1079</v>
      </c>
      <c r="G582" s="231" t="s">
        <v>320</v>
      </c>
      <c r="H582" s="232">
        <v>8.5999999999999996</v>
      </c>
      <c r="I582" s="233"/>
      <c r="J582" s="234">
        <f>ROUND(I582*H582,2)</f>
        <v>0</v>
      </c>
      <c r="K582" s="235"/>
      <c r="L582" s="45"/>
      <c r="M582" s="236" t="s">
        <v>1</v>
      </c>
      <c r="N582" s="237" t="s">
        <v>42</v>
      </c>
      <c r="O582" s="92"/>
      <c r="P582" s="238">
        <f>O582*H582</f>
        <v>0</v>
      </c>
      <c r="Q582" s="238">
        <v>0.00020000000000000001</v>
      </c>
      <c r="R582" s="238">
        <f>Q582*H582</f>
        <v>0.00172</v>
      </c>
      <c r="S582" s="238">
        <v>0</v>
      </c>
      <c r="T582" s="23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0" t="s">
        <v>237</v>
      </c>
      <c r="AT582" s="240" t="s">
        <v>149</v>
      </c>
      <c r="AU582" s="240" t="s">
        <v>86</v>
      </c>
      <c r="AY582" s="18" t="s">
        <v>147</v>
      </c>
      <c r="BE582" s="241">
        <f>IF(N582="základní",J582,0)</f>
        <v>0</v>
      </c>
      <c r="BF582" s="241">
        <f>IF(N582="snížená",J582,0)</f>
        <v>0</v>
      </c>
      <c r="BG582" s="241">
        <f>IF(N582="zákl. přenesená",J582,0)</f>
        <v>0</v>
      </c>
      <c r="BH582" s="241">
        <f>IF(N582="sníž. přenesená",J582,0)</f>
        <v>0</v>
      </c>
      <c r="BI582" s="241">
        <f>IF(N582="nulová",J582,0)</f>
        <v>0</v>
      </c>
      <c r="BJ582" s="18" t="s">
        <v>84</v>
      </c>
      <c r="BK582" s="241">
        <f>ROUND(I582*H582,2)</f>
        <v>0</v>
      </c>
      <c r="BL582" s="18" t="s">
        <v>237</v>
      </c>
      <c r="BM582" s="240" t="s">
        <v>1080</v>
      </c>
    </row>
    <row r="583" s="14" customFormat="1">
      <c r="A583" s="14"/>
      <c r="B583" s="253"/>
      <c r="C583" s="254"/>
      <c r="D583" s="244" t="s">
        <v>155</v>
      </c>
      <c r="E583" s="255" t="s">
        <v>1</v>
      </c>
      <c r="F583" s="256" t="s">
        <v>632</v>
      </c>
      <c r="G583" s="254"/>
      <c r="H583" s="257">
        <v>3.6000000000000001</v>
      </c>
      <c r="I583" s="258"/>
      <c r="J583" s="254"/>
      <c r="K583" s="254"/>
      <c r="L583" s="259"/>
      <c r="M583" s="260"/>
      <c r="N583" s="261"/>
      <c r="O583" s="261"/>
      <c r="P583" s="261"/>
      <c r="Q583" s="261"/>
      <c r="R583" s="261"/>
      <c r="S583" s="261"/>
      <c r="T583" s="26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3" t="s">
        <v>155</v>
      </c>
      <c r="AU583" s="263" t="s">
        <v>86</v>
      </c>
      <c r="AV583" s="14" t="s">
        <v>86</v>
      </c>
      <c r="AW583" s="14" t="s">
        <v>34</v>
      </c>
      <c r="AX583" s="14" t="s">
        <v>77</v>
      </c>
      <c r="AY583" s="263" t="s">
        <v>147</v>
      </c>
    </row>
    <row r="584" s="14" customFormat="1">
      <c r="A584" s="14"/>
      <c r="B584" s="253"/>
      <c r="C584" s="254"/>
      <c r="D584" s="244" t="s">
        <v>155</v>
      </c>
      <c r="E584" s="255" t="s">
        <v>1</v>
      </c>
      <c r="F584" s="256" t="s">
        <v>633</v>
      </c>
      <c r="G584" s="254"/>
      <c r="H584" s="257">
        <v>5</v>
      </c>
      <c r="I584" s="258"/>
      <c r="J584" s="254"/>
      <c r="K584" s="254"/>
      <c r="L584" s="259"/>
      <c r="M584" s="260"/>
      <c r="N584" s="261"/>
      <c r="O584" s="261"/>
      <c r="P584" s="261"/>
      <c r="Q584" s="261"/>
      <c r="R584" s="261"/>
      <c r="S584" s="261"/>
      <c r="T584" s="26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3" t="s">
        <v>155</v>
      </c>
      <c r="AU584" s="263" t="s">
        <v>86</v>
      </c>
      <c r="AV584" s="14" t="s">
        <v>86</v>
      </c>
      <c r="AW584" s="14" t="s">
        <v>34</v>
      </c>
      <c r="AX584" s="14" t="s">
        <v>77</v>
      </c>
      <c r="AY584" s="263" t="s">
        <v>147</v>
      </c>
    </row>
    <row r="585" s="15" customFormat="1">
      <c r="A585" s="15"/>
      <c r="B585" s="264"/>
      <c r="C585" s="265"/>
      <c r="D585" s="244" t="s">
        <v>155</v>
      </c>
      <c r="E585" s="266" t="s">
        <v>1</v>
      </c>
      <c r="F585" s="267" t="s">
        <v>158</v>
      </c>
      <c r="G585" s="265"/>
      <c r="H585" s="268">
        <v>8.5999999999999996</v>
      </c>
      <c r="I585" s="269"/>
      <c r="J585" s="265"/>
      <c r="K585" s="265"/>
      <c r="L585" s="270"/>
      <c r="M585" s="271"/>
      <c r="N585" s="272"/>
      <c r="O585" s="272"/>
      <c r="P585" s="272"/>
      <c r="Q585" s="272"/>
      <c r="R585" s="272"/>
      <c r="S585" s="272"/>
      <c r="T585" s="273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74" t="s">
        <v>155</v>
      </c>
      <c r="AU585" s="274" t="s">
        <v>86</v>
      </c>
      <c r="AV585" s="15" t="s">
        <v>153</v>
      </c>
      <c r="AW585" s="15" t="s">
        <v>34</v>
      </c>
      <c r="AX585" s="15" t="s">
        <v>84</v>
      </c>
      <c r="AY585" s="274" t="s">
        <v>147</v>
      </c>
    </row>
    <row r="586" s="2" customFormat="1" ht="16.5" customHeight="1">
      <c r="A586" s="39"/>
      <c r="B586" s="40"/>
      <c r="C586" s="278" t="s">
        <v>1081</v>
      </c>
      <c r="D586" s="278" t="s">
        <v>574</v>
      </c>
      <c r="E586" s="279" t="s">
        <v>1082</v>
      </c>
      <c r="F586" s="280" t="s">
        <v>1083</v>
      </c>
      <c r="G586" s="281" t="s">
        <v>320</v>
      </c>
      <c r="H586" s="282">
        <v>9.0299999999999994</v>
      </c>
      <c r="I586" s="283"/>
      <c r="J586" s="284">
        <f>ROUND(I586*H586,2)</f>
        <v>0</v>
      </c>
      <c r="K586" s="285"/>
      <c r="L586" s="286"/>
      <c r="M586" s="287" t="s">
        <v>1</v>
      </c>
      <c r="N586" s="288" t="s">
        <v>42</v>
      </c>
      <c r="O586" s="92"/>
      <c r="P586" s="238">
        <f>O586*H586</f>
        <v>0</v>
      </c>
      <c r="Q586" s="238">
        <v>0.00012</v>
      </c>
      <c r="R586" s="238">
        <f>Q586*H586</f>
        <v>0.0010835999999999999</v>
      </c>
      <c r="S586" s="238">
        <v>0</v>
      </c>
      <c r="T586" s="23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0" t="s">
        <v>334</v>
      </c>
      <c r="AT586" s="240" t="s">
        <v>574</v>
      </c>
      <c r="AU586" s="240" t="s">
        <v>86</v>
      </c>
      <c r="AY586" s="18" t="s">
        <v>147</v>
      </c>
      <c r="BE586" s="241">
        <f>IF(N586="základní",J586,0)</f>
        <v>0</v>
      </c>
      <c r="BF586" s="241">
        <f>IF(N586="snížená",J586,0)</f>
        <v>0</v>
      </c>
      <c r="BG586" s="241">
        <f>IF(N586="zákl. přenesená",J586,0)</f>
        <v>0</v>
      </c>
      <c r="BH586" s="241">
        <f>IF(N586="sníž. přenesená",J586,0)</f>
        <v>0</v>
      </c>
      <c r="BI586" s="241">
        <f>IF(N586="nulová",J586,0)</f>
        <v>0</v>
      </c>
      <c r="BJ586" s="18" t="s">
        <v>84</v>
      </c>
      <c r="BK586" s="241">
        <f>ROUND(I586*H586,2)</f>
        <v>0</v>
      </c>
      <c r="BL586" s="18" t="s">
        <v>237</v>
      </c>
      <c r="BM586" s="240" t="s">
        <v>1084</v>
      </c>
    </row>
    <row r="587" s="14" customFormat="1">
      <c r="A587" s="14"/>
      <c r="B587" s="253"/>
      <c r="C587" s="254"/>
      <c r="D587" s="244" t="s">
        <v>155</v>
      </c>
      <c r="E587" s="254"/>
      <c r="F587" s="256" t="s">
        <v>1085</v>
      </c>
      <c r="G587" s="254"/>
      <c r="H587" s="257">
        <v>9.0299999999999994</v>
      </c>
      <c r="I587" s="258"/>
      <c r="J587" s="254"/>
      <c r="K587" s="254"/>
      <c r="L587" s="259"/>
      <c r="M587" s="260"/>
      <c r="N587" s="261"/>
      <c r="O587" s="261"/>
      <c r="P587" s="261"/>
      <c r="Q587" s="261"/>
      <c r="R587" s="261"/>
      <c r="S587" s="261"/>
      <c r="T587" s="26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3" t="s">
        <v>155</v>
      </c>
      <c r="AU587" s="263" t="s">
        <v>86</v>
      </c>
      <c r="AV587" s="14" t="s">
        <v>86</v>
      </c>
      <c r="AW587" s="14" t="s">
        <v>4</v>
      </c>
      <c r="AX587" s="14" t="s">
        <v>84</v>
      </c>
      <c r="AY587" s="263" t="s">
        <v>147</v>
      </c>
    </row>
    <row r="588" s="2" customFormat="1" ht="16.5" customHeight="1">
      <c r="A588" s="39"/>
      <c r="B588" s="40"/>
      <c r="C588" s="228" t="s">
        <v>1086</v>
      </c>
      <c r="D588" s="228" t="s">
        <v>149</v>
      </c>
      <c r="E588" s="229" t="s">
        <v>1087</v>
      </c>
      <c r="F588" s="230" t="s">
        <v>1088</v>
      </c>
      <c r="G588" s="231" t="s">
        <v>320</v>
      </c>
      <c r="H588" s="232">
        <v>16.600000000000001</v>
      </c>
      <c r="I588" s="233"/>
      <c r="J588" s="234">
        <f>ROUND(I588*H588,2)</f>
        <v>0</v>
      </c>
      <c r="K588" s="235"/>
      <c r="L588" s="45"/>
      <c r="M588" s="236" t="s">
        <v>1</v>
      </c>
      <c r="N588" s="237" t="s">
        <v>42</v>
      </c>
      <c r="O588" s="92"/>
      <c r="P588" s="238">
        <f>O588*H588</f>
        <v>0</v>
      </c>
      <c r="Q588" s="238">
        <v>9.0000000000000006E-05</v>
      </c>
      <c r="R588" s="238">
        <f>Q588*H588</f>
        <v>0.0014940000000000003</v>
      </c>
      <c r="S588" s="238">
        <v>0</v>
      </c>
      <c r="T588" s="23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0" t="s">
        <v>237</v>
      </c>
      <c r="AT588" s="240" t="s">
        <v>149</v>
      </c>
      <c r="AU588" s="240" t="s">
        <v>86</v>
      </c>
      <c r="AY588" s="18" t="s">
        <v>147</v>
      </c>
      <c r="BE588" s="241">
        <f>IF(N588="základní",J588,0)</f>
        <v>0</v>
      </c>
      <c r="BF588" s="241">
        <f>IF(N588="snížená",J588,0)</f>
        <v>0</v>
      </c>
      <c r="BG588" s="241">
        <f>IF(N588="zákl. přenesená",J588,0)</f>
        <v>0</v>
      </c>
      <c r="BH588" s="241">
        <f>IF(N588="sníž. přenesená",J588,0)</f>
        <v>0</v>
      </c>
      <c r="BI588" s="241">
        <f>IF(N588="nulová",J588,0)</f>
        <v>0</v>
      </c>
      <c r="BJ588" s="18" t="s">
        <v>84</v>
      </c>
      <c r="BK588" s="241">
        <f>ROUND(I588*H588,2)</f>
        <v>0</v>
      </c>
      <c r="BL588" s="18" t="s">
        <v>237</v>
      </c>
      <c r="BM588" s="240" t="s">
        <v>1089</v>
      </c>
    </row>
    <row r="589" s="14" customFormat="1">
      <c r="A589" s="14"/>
      <c r="B589" s="253"/>
      <c r="C589" s="254"/>
      <c r="D589" s="244" t="s">
        <v>155</v>
      </c>
      <c r="E589" s="255" t="s">
        <v>1</v>
      </c>
      <c r="F589" s="256" t="s">
        <v>1090</v>
      </c>
      <c r="G589" s="254"/>
      <c r="H589" s="257">
        <v>8.4000000000000004</v>
      </c>
      <c r="I589" s="258"/>
      <c r="J589" s="254"/>
      <c r="K589" s="254"/>
      <c r="L589" s="259"/>
      <c r="M589" s="260"/>
      <c r="N589" s="261"/>
      <c r="O589" s="261"/>
      <c r="P589" s="261"/>
      <c r="Q589" s="261"/>
      <c r="R589" s="261"/>
      <c r="S589" s="261"/>
      <c r="T589" s="26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3" t="s">
        <v>155</v>
      </c>
      <c r="AU589" s="263" t="s">
        <v>86</v>
      </c>
      <c r="AV589" s="14" t="s">
        <v>86</v>
      </c>
      <c r="AW589" s="14" t="s">
        <v>34</v>
      </c>
      <c r="AX589" s="14" t="s">
        <v>77</v>
      </c>
      <c r="AY589" s="263" t="s">
        <v>147</v>
      </c>
    </row>
    <row r="590" s="14" customFormat="1">
      <c r="A590" s="14"/>
      <c r="B590" s="253"/>
      <c r="C590" s="254"/>
      <c r="D590" s="244" t="s">
        <v>155</v>
      </c>
      <c r="E590" s="255" t="s">
        <v>1</v>
      </c>
      <c r="F590" s="256" t="s">
        <v>1091</v>
      </c>
      <c r="G590" s="254"/>
      <c r="H590" s="257">
        <v>8.1999999999999993</v>
      </c>
      <c r="I590" s="258"/>
      <c r="J590" s="254"/>
      <c r="K590" s="254"/>
      <c r="L590" s="259"/>
      <c r="M590" s="260"/>
      <c r="N590" s="261"/>
      <c r="O590" s="261"/>
      <c r="P590" s="261"/>
      <c r="Q590" s="261"/>
      <c r="R590" s="261"/>
      <c r="S590" s="261"/>
      <c r="T590" s="26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3" t="s">
        <v>155</v>
      </c>
      <c r="AU590" s="263" t="s">
        <v>86</v>
      </c>
      <c r="AV590" s="14" t="s">
        <v>86</v>
      </c>
      <c r="AW590" s="14" t="s">
        <v>34</v>
      </c>
      <c r="AX590" s="14" t="s">
        <v>77</v>
      </c>
      <c r="AY590" s="263" t="s">
        <v>147</v>
      </c>
    </row>
    <row r="591" s="15" customFormat="1">
      <c r="A591" s="15"/>
      <c r="B591" s="264"/>
      <c r="C591" s="265"/>
      <c r="D591" s="244" t="s">
        <v>155</v>
      </c>
      <c r="E591" s="266" t="s">
        <v>1</v>
      </c>
      <c r="F591" s="267" t="s">
        <v>158</v>
      </c>
      <c r="G591" s="265"/>
      <c r="H591" s="268">
        <v>16.600000000000001</v>
      </c>
      <c r="I591" s="269"/>
      <c r="J591" s="265"/>
      <c r="K591" s="265"/>
      <c r="L591" s="270"/>
      <c r="M591" s="271"/>
      <c r="N591" s="272"/>
      <c r="O591" s="272"/>
      <c r="P591" s="272"/>
      <c r="Q591" s="272"/>
      <c r="R591" s="272"/>
      <c r="S591" s="272"/>
      <c r="T591" s="273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74" t="s">
        <v>155</v>
      </c>
      <c r="AU591" s="274" t="s">
        <v>86</v>
      </c>
      <c r="AV591" s="15" t="s">
        <v>153</v>
      </c>
      <c r="AW591" s="15" t="s">
        <v>34</v>
      </c>
      <c r="AX591" s="15" t="s">
        <v>84</v>
      </c>
      <c r="AY591" s="274" t="s">
        <v>147</v>
      </c>
    </row>
    <row r="592" s="2" customFormat="1" ht="16.5" customHeight="1">
      <c r="A592" s="39"/>
      <c r="B592" s="40"/>
      <c r="C592" s="228" t="s">
        <v>1092</v>
      </c>
      <c r="D592" s="228" t="s">
        <v>149</v>
      </c>
      <c r="E592" s="229" t="s">
        <v>1093</v>
      </c>
      <c r="F592" s="230" t="s">
        <v>1094</v>
      </c>
      <c r="G592" s="231" t="s">
        <v>320</v>
      </c>
      <c r="H592" s="232">
        <v>5</v>
      </c>
      <c r="I592" s="233"/>
      <c r="J592" s="234">
        <f>ROUND(I592*H592,2)</f>
        <v>0</v>
      </c>
      <c r="K592" s="235"/>
      <c r="L592" s="45"/>
      <c r="M592" s="236" t="s">
        <v>1</v>
      </c>
      <c r="N592" s="237" t="s">
        <v>42</v>
      </c>
      <c r="O592" s="92"/>
      <c r="P592" s="238">
        <f>O592*H592</f>
        <v>0</v>
      </c>
      <c r="Q592" s="238">
        <v>0</v>
      </c>
      <c r="R592" s="238">
        <f>Q592*H592</f>
        <v>0</v>
      </c>
      <c r="S592" s="238">
        <v>0</v>
      </c>
      <c r="T592" s="23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0" t="s">
        <v>237</v>
      </c>
      <c r="AT592" s="240" t="s">
        <v>149</v>
      </c>
      <c r="AU592" s="240" t="s">
        <v>86</v>
      </c>
      <c r="AY592" s="18" t="s">
        <v>147</v>
      </c>
      <c r="BE592" s="241">
        <f>IF(N592="základní",J592,0)</f>
        <v>0</v>
      </c>
      <c r="BF592" s="241">
        <f>IF(N592="snížená",J592,0)</f>
        <v>0</v>
      </c>
      <c r="BG592" s="241">
        <f>IF(N592="zákl. přenesená",J592,0)</f>
        <v>0</v>
      </c>
      <c r="BH592" s="241">
        <f>IF(N592="sníž. přenesená",J592,0)</f>
        <v>0</v>
      </c>
      <c r="BI592" s="241">
        <f>IF(N592="nulová",J592,0)</f>
        <v>0</v>
      </c>
      <c r="BJ592" s="18" t="s">
        <v>84</v>
      </c>
      <c r="BK592" s="241">
        <f>ROUND(I592*H592,2)</f>
        <v>0</v>
      </c>
      <c r="BL592" s="18" t="s">
        <v>237</v>
      </c>
      <c r="BM592" s="240" t="s">
        <v>1095</v>
      </c>
    </row>
    <row r="593" s="14" customFormat="1">
      <c r="A593" s="14"/>
      <c r="B593" s="253"/>
      <c r="C593" s="254"/>
      <c r="D593" s="244" t="s">
        <v>155</v>
      </c>
      <c r="E593" s="255" t="s">
        <v>1</v>
      </c>
      <c r="F593" s="256" t="s">
        <v>176</v>
      </c>
      <c r="G593" s="254"/>
      <c r="H593" s="257">
        <v>5</v>
      </c>
      <c r="I593" s="258"/>
      <c r="J593" s="254"/>
      <c r="K593" s="254"/>
      <c r="L593" s="259"/>
      <c r="M593" s="260"/>
      <c r="N593" s="261"/>
      <c r="O593" s="261"/>
      <c r="P593" s="261"/>
      <c r="Q593" s="261"/>
      <c r="R593" s="261"/>
      <c r="S593" s="261"/>
      <c r="T593" s="26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3" t="s">
        <v>155</v>
      </c>
      <c r="AU593" s="263" t="s">
        <v>86</v>
      </c>
      <c r="AV593" s="14" t="s">
        <v>86</v>
      </c>
      <c r="AW593" s="14" t="s">
        <v>34</v>
      </c>
      <c r="AX593" s="14" t="s">
        <v>77</v>
      </c>
      <c r="AY593" s="263" t="s">
        <v>147</v>
      </c>
    </row>
    <row r="594" s="15" customFormat="1">
      <c r="A594" s="15"/>
      <c r="B594" s="264"/>
      <c r="C594" s="265"/>
      <c r="D594" s="244" t="s">
        <v>155</v>
      </c>
      <c r="E594" s="266" t="s">
        <v>1</v>
      </c>
      <c r="F594" s="267" t="s">
        <v>158</v>
      </c>
      <c r="G594" s="265"/>
      <c r="H594" s="268">
        <v>5</v>
      </c>
      <c r="I594" s="269"/>
      <c r="J594" s="265"/>
      <c r="K594" s="265"/>
      <c r="L594" s="270"/>
      <c r="M594" s="271"/>
      <c r="N594" s="272"/>
      <c r="O594" s="272"/>
      <c r="P594" s="272"/>
      <c r="Q594" s="272"/>
      <c r="R594" s="272"/>
      <c r="S594" s="272"/>
      <c r="T594" s="273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74" t="s">
        <v>155</v>
      </c>
      <c r="AU594" s="274" t="s">
        <v>86</v>
      </c>
      <c r="AV594" s="15" t="s">
        <v>153</v>
      </c>
      <c r="AW594" s="15" t="s">
        <v>34</v>
      </c>
      <c r="AX594" s="15" t="s">
        <v>84</v>
      </c>
      <c r="AY594" s="274" t="s">
        <v>147</v>
      </c>
    </row>
    <row r="595" s="2" customFormat="1" ht="16.5" customHeight="1">
      <c r="A595" s="39"/>
      <c r="B595" s="40"/>
      <c r="C595" s="228" t="s">
        <v>1096</v>
      </c>
      <c r="D595" s="228" t="s">
        <v>149</v>
      </c>
      <c r="E595" s="229" t="s">
        <v>1097</v>
      </c>
      <c r="F595" s="230" t="s">
        <v>1098</v>
      </c>
      <c r="G595" s="231" t="s">
        <v>152</v>
      </c>
      <c r="H595" s="232">
        <v>4.9249999999999998</v>
      </c>
      <c r="I595" s="233"/>
      <c r="J595" s="234">
        <f>ROUND(I595*H595,2)</f>
        <v>0</v>
      </c>
      <c r="K595" s="235"/>
      <c r="L595" s="45"/>
      <c r="M595" s="236" t="s">
        <v>1</v>
      </c>
      <c r="N595" s="237" t="s">
        <v>42</v>
      </c>
      <c r="O595" s="92"/>
      <c r="P595" s="238">
        <f>O595*H595</f>
        <v>0</v>
      </c>
      <c r="Q595" s="238">
        <v>5.0000000000000002E-05</v>
      </c>
      <c r="R595" s="238">
        <f>Q595*H595</f>
        <v>0.00024625</v>
      </c>
      <c r="S595" s="238">
        <v>0</v>
      </c>
      <c r="T595" s="23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0" t="s">
        <v>237</v>
      </c>
      <c r="AT595" s="240" t="s">
        <v>149</v>
      </c>
      <c r="AU595" s="240" t="s">
        <v>86</v>
      </c>
      <c r="AY595" s="18" t="s">
        <v>147</v>
      </c>
      <c r="BE595" s="241">
        <f>IF(N595="základní",J595,0)</f>
        <v>0</v>
      </c>
      <c r="BF595" s="241">
        <f>IF(N595="snížená",J595,0)</f>
        <v>0</v>
      </c>
      <c r="BG595" s="241">
        <f>IF(N595="zákl. přenesená",J595,0)</f>
        <v>0</v>
      </c>
      <c r="BH595" s="241">
        <f>IF(N595="sníž. přenesená",J595,0)</f>
        <v>0</v>
      </c>
      <c r="BI595" s="241">
        <f>IF(N595="nulová",J595,0)</f>
        <v>0</v>
      </c>
      <c r="BJ595" s="18" t="s">
        <v>84</v>
      </c>
      <c r="BK595" s="241">
        <f>ROUND(I595*H595,2)</f>
        <v>0</v>
      </c>
      <c r="BL595" s="18" t="s">
        <v>237</v>
      </c>
      <c r="BM595" s="240" t="s">
        <v>1099</v>
      </c>
    </row>
    <row r="596" s="14" customFormat="1">
      <c r="A596" s="14"/>
      <c r="B596" s="253"/>
      <c r="C596" s="254"/>
      <c r="D596" s="244" t="s">
        <v>155</v>
      </c>
      <c r="E596" s="255" t="s">
        <v>1</v>
      </c>
      <c r="F596" s="256" t="s">
        <v>1100</v>
      </c>
      <c r="G596" s="254"/>
      <c r="H596" s="257">
        <v>4.9249999999999998</v>
      </c>
      <c r="I596" s="258"/>
      <c r="J596" s="254"/>
      <c r="K596" s="254"/>
      <c r="L596" s="259"/>
      <c r="M596" s="260"/>
      <c r="N596" s="261"/>
      <c r="O596" s="261"/>
      <c r="P596" s="261"/>
      <c r="Q596" s="261"/>
      <c r="R596" s="261"/>
      <c r="S596" s="261"/>
      <c r="T596" s="26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3" t="s">
        <v>155</v>
      </c>
      <c r="AU596" s="263" t="s">
        <v>86</v>
      </c>
      <c r="AV596" s="14" t="s">
        <v>86</v>
      </c>
      <c r="AW596" s="14" t="s">
        <v>34</v>
      </c>
      <c r="AX596" s="14" t="s">
        <v>77</v>
      </c>
      <c r="AY596" s="263" t="s">
        <v>147</v>
      </c>
    </row>
    <row r="597" s="15" customFormat="1">
      <c r="A597" s="15"/>
      <c r="B597" s="264"/>
      <c r="C597" s="265"/>
      <c r="D597" s="244" t="s">
        <v>155</v>
      </c>
      <c r="E597" s="266" t="s">
        <v>1</v>
      </c>
      <c r="F597" s="267" t="s">
        <v>158</v>
      </c>
      <c r="G597" s="265"/>
      <c r="H597" s="268">
        <v>4.9249999999999998</v>
      </c>
      <c r="I597" s="269"/>
      <c r="J597" s="265"/>
      <c r="K597" s="265"/>
      <c r="L597" s="270"/>
      <c r="M597" s="271"/>
      <c r="N597" s="272"/>
      <c r="O597" s="272"/>
      <c r="P597" s="272"/>
      <c r="Q597" s="272"/>
      <c r="R597" s="272"/>
      <c r="S597" s="272"/>
      <c r="T597" s="273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74" t="s">
        <v>155</v>
      </c>
      <c r="AU597" s="274" t="s">
        <v>86</v>
      </c>
      <c r="AV597" s="15" t="s">
        <v>153</v>
      </c>
      <c r="AW597" s="15" t="s">
        <v>34</v>
      </c>
      <c r="AX597" s="15" t="s">
        <v>84</v>
      </c>
      <c r="AY597" s="274" t="s">
        <v>147</v>
      </c>
    </row>
    <row r="598" s="2" customFormat="1" ht="21.75" customHeight="1">
      <c r="A598" s="39"/>
      <c r="B598" s="40"/>
      <c r="C598" s="228" t="s">
        <v>1101</v>
      </c>
      <c r="D598" s="228" t="s">
        <v>149</v>
      </c>
      <c r="E598" s="229" t="s">
        <v>1102</v>
      </c>
      <c r="F598" s="230" t="s">
        <v>1103</v>
      </c>
      <c r="G598" s="231" t="s">
        <v>320</v>
      </c>
      <c r="H598" s="232">
        <v>17.199999999999999</v>
      </c>
      <c r="I598" s="233"/>
      <c r="J598" s="234">
        <f>ROUND(I598*H598,2)</f>
        <v>0</v>
      </c>
      <c r="K598" s="235"/>
      <c r="L598" s="45"/>
      <c r="M598" s="236" t="s">
        <v>1</v>
      </c>
      <c r="N598" s="237" t="s">
        <v>42</v>
      </c>
      <c r="O598" s="92"/>
      <c r="P598" s="238">
        <f>O598*H598</f>
        <v>0</v>
      </c>
      <c r="Q598" s="238">
        <v>0.00097999999999999997</v>
      </c>
      <c r="R598" s="238">
        <f>Q598*H598</f>
        <v>0.016855999999999999</v>
      </c>
      <c r="S598" s="238">
        <v>0</v>
      </c>
      <c r="T598" s="23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0" t="s">
        <v>237</v>
      </c>
      <c r="AT598" s="240" t="s">
        <v>149</v>
      </c>
      <c r="AU598" s="240" t="s">
        <v>86</v>
      </c>
      <c r="AY598" s="18" t="s">
        <v>147</v>
      </c>
      <c r="BE598" s="241">
        <f>IF(N598="základní",J598,0)</f>
        <v>0</v>
      </c>
      <c r="BF598" s="241">
        <f>IF(N598="snížená",J598,0)</f>
        <v>0</v>
      </c>
      <c r="BG598" s="241">
        <f>IF(N598="zákl. přenesená",J598,0)</f>
        <v>0</v>
      </c>
      <c r="BH598" s="241">
        <f>IF(N598="sníž. přenesená",J598,0)</f>
        <v>0</v>
      </c>
      <c r="BI598" s="241">
        <f>IF(N598="nulová",J598,0)</f>
        <v>0</v>
      </c>
      <c r="BJ598" s="18" t="s">
        <v>84</v>
      </c>
      <c r="BK598" s="241">
        <f>ROUND(I598*H598,2)</f>
        <v>0</v>
      </c>
      <c r="BL598" s="18" t="s">
        <v>237</v>
      </c>
      <c r="BM598" s="240" t="s">
        <v>1104</v>
      </c>
    </row>
    <row r="599" s="13" customFormat="1">
      <c r="A599" s="13"/>
      <c r="B599" s="242"/>
      <c r="C599" s="243"/>
      <c r="D599" s="244" t="s">
        <v>155</v>
      </c>
      <c r="E599" s="245" t="s">
        <v>1</v>
      </c>
      <c r="F599" s="246" t="s">
        <v>1105</v>
      </c>
      <c r="G599" s="243"/>
      <c r="H599" s="245" t="s">
        <v>1</v>
      </c>
      <c r="I599" s="247"/>
      <c r="J599" s="243"/>
      <c r="K599" s="243"/>
      <c r="L599" s="248"/>
      <c r="M599" s="249"/>
      <c r="N599" s="250"/>
      <c r="O599" s="250"/>
      <c r="P599" s="250"/>
      <c r="Q599" s="250"/>
      <c r="R599" s="250"/>
      <c r="S599" s="250"/>
      <c r="T599" s="25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2" t="s">
        <v>155</v>
      </c>
      <c r="AU599" s="252" t="s">
        <v>86</v>
      </c>
      <c r="AV599" s="13" t="s">
        <v>84</v>
      </c>
      <c r="AW599" s="13" t="s">
        <v>34</v>
      </c>
      <c r="AX599" s="13" t="s">
        <v>77</v>
      </c>
      <c r="AY599" s="252" t="s">
        <v>147</v>
      </c>
    </row>
    <row r="600" s="14" customFormat="1">
      <c r="A600" s="14"/>
      <c r="B600" s="253"/>
      <c r="C600" s="254"/>
      <c r="D600" s="244" t="s">
        <v>155</v>
      </c>
      <c r="E600" s="255" t="s">
        <v>1</v>
      </c>
      <c r="F600" s="256" t="s">
        <v>1106</v>
      </c>
      <c r="G600" s="254"/>
      <c r="H600" s="257">
        <v>7.2000000000000002</v>
      </c>
      <c r="I600" s="258"/>
      <c r="J600" s="254"/>
      <c r="K600" s="254"/>
      <c r="L600" s="259"/>
      <c r="M600" s="260"/>
      <c r="N600" s="261"/>
      <c r="O600" s="261"/>
      <c r="P600" s="261"/>
      <c r="Q600" s="261"/>
      <c r="R600" s="261"/>
      <c r="S600" s="261"/>
      <c r="T600" s="26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3" t="s">
        <v>155</v>
      </c>
      <c r="AU600" s="263" t="s">
        <v>86</v>
      </c>
      <c r="AV600" s="14" t="s">
        <v>86</v>
      </c>
      <c r="AW600" s="14" t="s">
        <v>34</v>
      </c>
      <c r="AX600" s="14" t="s">
        <v>77</v>
      </c>
      <c r="AY600" s="263" t="s">
        <v>147</v>
      </c>
    </row>
    <row r="601" s="14" customFormat="1">
      <c r="A601" s="14"/>
      <c r="B601" s="253"/>
      <c r="C601" s="254"/>
      <c r="D601" s="244" t="s">
        <v>155</v>
      </c>
      <c r="E601" s="255" t="s">
        <v>1</v>
      </c>
      <c r="F601" s="256" t="s">
        <v>1107</v>
      </c>
      <c r="G601" s="254"/>
      <c r="H601" s="257">
        <v>10</v>
      </c>
      <c r="I601" s="258"/>
      <c r="J601" s="254"/>
      <c r="K601" s="254"/>
      <c r="L601" s="259"/>
      <c r="M601" s="260"/>
      <c r="N601" s="261"/>
      <c r="O601" s="261"/>
      <c r="P601" s="261"/>
      <c r="Q601" s="261"/>
      <c r="R601" s="261"/>
      <c r="S601" s="261"/>
      <c r="T601" s="26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3" t="s">
        <v>155</v>
      </c>
      <c r="AU601" s="263" t="s">
        <v>86</v>
      </c>
      <c r="AV601" s="14" t="s">
        <v>86</v>
      </c>
      <c r="AW601" s="14" t="s">
        <v>34</v>
      </c>
      <c r="AX601" s="14" t="s">
        <v>77</v>
      </c>
      <c r="AY601" s="263" t="s">
        <v>147</v>
      </c>
    </row>
    <row r="602" s="15" customFormat="1">
      <c r="A602" s="15"/>
      <c r="B602" s="264"/>
      <c r="C602" s="265"/>
      <c r="D602" s="244" t="s">
        <v>155</v>
      </c>
      <c r="E602" s="266" t="s">
        <v>1</v>
      </c>
      <c r="F602" s="267" t="s">
        <v>158</v>
      </c>
      <c r="G602" s="265"/>
      <c r="H602" s="268">
        <v>17.199999999999999</v>
      </c>
      <c r="I602" s="269"/>
      <c r="J602" s="265"/>
      <c r="K602" s="265"/>
      <c r="L602" s="270"/>
      <c r="M602" s="271"/>
      <c r="N602" s="272"/>
      <c r="O602" s="272"/>
      <c r="P602" s="272"/>
      <c r="Q602" s="272"/>
      <c r="R602" s="272"/>
      <c r="S602" s="272"/>
      <c r="T602" s="273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4" t="s">
        <v>155</v>
      </c>
      <c r="AU602" s="274" t="s">
        <v>86</v>
      </c>
      <c r="AV602" s="15" t="s">
        <v>153</v>
      </c>
      <c r="AW602" s="15" t="s">
        <v>34</v>
      </c>
      <c r="AX602" s="15" t="s">
        <v>84</v>
      </c>
      <c r="AY602" s="274" t="s">
        <v>147</v>
      </c>
    </row>
    <row r="603" s="2" customFormat="1" ht="16.5" customHeight="1">
      <c r="A603" s="39"/>
      <c r="B603" s="40"/>
      <c r="C603" s="278" t="s">
        <v>1108</v>
      </c>
      <c r="D603" s="278" t="s">
        <v>574</v>
      </c>
      <c r="E603" s="279" t="s">
        <v>1109</v>
      </c>
      <c r="F603" s="280" t="s">
        <v>1110</v>
      </c>
      <c r="G603" s="281" t="s">
        <v>152</v>
      </c>
      <c r="H603" s="282">
        <v>4.9249999999999998</v>
      </c>
      <c r="I603" s="283"/>
      <c r="J603" s="284">
        <f>ROUND(I603*H603,2)</f>
        <v>0</v>
      </c>
      <c r="K603" s="285"/>
      <c r="L603" s="286"/>
      <c r="M603" s="287" t="s">
        <v>1</v>
      </c>
      <c r="N603" s="288" t="s">
        <v>42</v>
      </c>
      <c r="O603" s="92"/>
      <c r="P603" s="238">
        <f>O603*H603</f>
        <v>0</v>
      </c>
      <c r="Q603" s="238">
        <v>0.016709999999999999</v>
      </c>
      <c r="R603" s="238">
        <f>Q603*H603</f>
        <v>0.082296749999999988</v>
      </c>
      <c r="S603" s="238">
        <v>0</v>
      </c>
      <c r="T603" s="23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0" t="s">
        <v>334</v>
      </c>
      <c r="AT603" s="240" t="s">
        <v>574</v>
      </c>
      <c r="AU603" s="240" t="s">
        <v>86</v>
      </c>
      <c r="AY603" s="18" t="s">
        <v>147</v>
      </c>
      <c r="BE603" s="241">
        <f>IF(N603="základní",J603,0)</f>
        <v>0</v>
      </c>
      <c r="BF603" s="241">
        <f>IF(N603="snížená",J603,0)</f>
        <v>0</v>
      </c>
      <c r="BG603" s="241">
        <f>IF(N603="zákl. přenesená",J603,0)</f>
        <v>0</v>
      </c>
      <c r="BH603" s="241">
        <f>IF(N603="sníž. přenesená",J603,0)</f>
        <v>0</v>
      </c>
      <c r="BI603" s="241">
        <f>IF(N603="nulová",J603,0)</f>
        <v>0</v>
      </c>
      <c r="BJ603" s="18" t="s">
        <v>84</v>
      </c>
      <c r="BK603" s="241">
        <f>ROUND(I603*H603,2)</f>
        <v>0</v>
      </c>
      <c r="BL603" s="18" t="s">
        <v>237</v>
      </c>
      <c r="BM603" s="240" t="s">
        <v>1111</v>
      </c>
    </row>
    <row r="604" s="13" customFormat="1">
      <c r="A604" s="13"/>
      <c r="B604" s="242"/>
      <c r="C604" s="243"/>
      <c r="D604" s="244" t="s">
        <v>155</v>
      </c>
      <c r="E604" s="245" t="s">
        <v>1</v>
      </c>
      <c r="F604" s="246" t="s">
        <v>1112</v>
      </c>
      <c r="G604" s="243"/>
      <c r="H604" s="245" t="s">
        <v>1</v>
      </c>
      <c r="I604" s="247"/>
      <c r="J604" s="243"/>
      <c r="K604" s="243"/>
      <c r="L604" s="248"/>
      <c r="M604" s="249"/>
      <c r="N604" s="250"/>
      <c r="O604" s="250"/>
      <c r="P604" s="250"/>
      <c r="Q604" s="250"/>
      <c r="R604" s="250"/>
      <c r="S604" s="250"/>
      <c r="T604" s="251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2" t="s">
        <v>155</v>
      </c>
      <c r="AU604" s="252" t="s">
        <v>86</v>
      </c>
      <c r="AV604" s="13" t="s">
        <v>84</v>
      </c>
      <c r="AW604" s="13" t="s">
        <v>34</v>
      </c>
      <c r="AX604" s="13" t="s">
        <v>77</v>
      </c>
      <c r="AY604" s="252" t="s">
        <v>147</v>
      </c>
    </row>
    <row r="605" s="14" customFormat="1">
      <c r="A605" s="14"/>
      <c r="B605" s="253"/>
      <c r="C605" s="254"/>
      <c r="D605" s="244" t="s">
        <v>155</v>
      </c>
      <c r="E605" s="255" t="s">
        <v>1</v>
      </c>
      <c r="F605" s="256" t="s">
        <v>1113</v>
      </c>
      <c r="G605" s="254"/>
      <c r="H605" s="257">
        <v>1.44</v>
      </c>
      <c r="I605" s="258"/>
      <c r="J605" s="254"/>
      <c r="K605" s="254"/>
      <c r="L605" s="259"/>
      <c r="M605" s="260"/>
      <c r="N605" s="261"/>
      <c r="O605" s="261"/>
      <c r="P605" s="261"/>
      <c r="Q605" s="261"/>
      <c r="R605" s="261"/>
      <c r="S605" s="261"/>
      <c r="T605" s="26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3" t="s">
        <v>155</v>
      </c>
      <c r="AU605" s="263" t="s">
        <v>86</v>
      </c>
      <c r="AV605" s="14" t="s">
        <v>86</v>
      </c>
      <c r="AW605" s="14" t="s">
        <v>34</v>
      </c>
      <c r="AX605" s="14" t="s">
        <v>77</v>
      </c>
      <c r="AY605" s="263" t="s">
        <v>147</v>
      </c>
    </row>
    <row r="606" s="14" customFormat="1">
      <c r="A606" s="14"/>
      <c r="B606" s="253"/>
      <c r="C606" s="254"/>
      <c r="D606" s="244" t="s">
        <v>155</v>
      </c>
      <c r="E606" s="255" t="s">
        <v>1</v>
      </c>
      <c r="F606" s="256" t="s">
        <v>1114</v>
      </c>
      <c r="G606" s="254"/>
      <c r="H606" s="257">
        <v>2.5</v>
      </c>
      <c r="I606" s="258"/>
      <c r="J606" s="254"/>
      <c r="K606" s="254"/>
      <c r="L606" s="259"/>
      <c r="M606" s="260"/>
      <c r="N606" s="261"/>
      <c r="O606" s="261"/>
      <c r="P606" s="261"/>
      <c r="Q606" s="261"/>
      <c r="R606" s="261"/>
      <c r="S606" s="261"/>
      <c r="T606" s="26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3" t="s">
        <v>155</v>
      </c>
      <c r="AU606" s="263" t="s">
        <v>86</v>
      </c>
      <c r="AV606" s="14" t="s">
        <v>86</v>
      </c>
      <c r="AW606" s="14" t="s">
        <v>34</v>
      </c>
      <c r="AX606" s="14" t="s">
        <v>77</v>
      </c>
      <c r="AY606" s="263" t="s">
        <v>147</v>
      </c>
    </row>
    <row r="607" s="15" customFormat="1">
      <c r="A607" s="15"/>
      <c r="B607" s="264"/>
      <c r="C607" s="265"/>
      <c r="D607" s="244" t="s">
        <v>155</v>
      </c>
      <c r="E607" s="266" t="s">
        <v>1</v>
      </c>
      <c r="F607" s="267" t="s">
        <v>158</v>
      </c>
      <c r="G607" s="265"/>
      <c r="H607" s="268">
        <v>3.9399999999999999</v>
      </c>
      <c r="I607" s="269"/>
      <c r="J607" s="265"/>
      <c r="K607" s="265"/>
      <c r="L607" s="270"/>
      <c r="M607" s="271"/>
      <c r="N607" s="272"/>
      <c r="O607" s="272"/>
      <c r="P607" s="272"/>
      <c r="Q607" s="272"/>
      <c r="R607" s="272"/>
      <c r="S607" s="272"/>
      <c r="T607" s="273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4" t="s">
        <v>155</v>
      </c>
      <c r="AU607" s="274" t="s">
        <v>86</v>
      </c>
      <c r="AV607" s="15" t="s">
        <v>153</v>
      </c>
      <c r="AW607" s="15" t="s">
        <v>34</v>
      </c>
      <c r="AX607" s="15" t="s">
        <v>84</v>
      </c>
      <c r="AY607" s="274" t="s">
        <v>147</v>
      </c>
    </row>
    <row r="608" s="14" customFormat="1">
      <c r="A608" s="14"/>
      <c r="B608" s="253"/>
      <c r="C608" s="254"/>
      <c r="D608" s="244" t="s">
        <v>155</v>
      </c>
      <c r="E608" s="254"/>
      <c r="F608" s="256" t="s">
        <v>1115</v>
      </c>
      <c r="G608" s="254"/>
      <c r="H608" s="257">
        <v>4.9249999999999998</v>
      </c>
      <c r="I608" s="258"/>
      <c r="J608" s="254"/>
      <c r="K608" s="254"/>
      <c r="L608" s="259"/>
      <c r="M608" s="260"/>
      <c r="N608" s="261"/>
      <c r="O608" s="261"/>
      <c r="P608" s="261"/>
      <c r="Q608" s="261"/>
      <c r="R608" s="261"/>
      <c r="S608" s="261"/>
      <c r="T608" s="26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3" t="s">
        <v>155</v>
      </c>
      <c r="AU608" s="263" t="s">
        <v>86</v>
      </c>
      <c r="AV608" s="14" t="s">
        <v>86</v>
      </c>
      <c r="AW608" s="14" t="s">
        <v>4</v>
      </c>
      <c r="AX608" s="14" t="s">
        <v>84</v>
      </c>
      <c r="AY608" s="263" t="s">
        <v>147</v>
      </c>
    </row>
    <row r="609" s="2" customFormat="1" ht="24.15" customHeight="1">
      <c r="A609" s="39"/>
      <c r="B609" s="40"/>
      <c r="C609" s="228" t="s">
        <v>1116</v>
      </c>
      <c r="D609" s="228" t="s">
        <v>149</v>
      </c>
      <c r="E609" s="229" t="s">
        <v>1117</v>
      </c>
      <c r="F609" s="230" t="s">
        <v>1118</v>
      </c>
      <c r="G609" s="231" t="s">
        <v>189</v>
      </c>
      <c r="H609" s="232">
        <v>0.104</v>
      </c>
      <c r="I609" s="233"/>
      <c r="J609" s="234">
        <f>ROUND(I609*H609,2)</f>
        <v>0</v>
      </c>
      <c r="K609" s="235"/>
      <c r="L609" s="45"/>
      <c r="M609" s="236" t="s">
        <v>1</v>
      </c>
      <c r="N609" s="237" t="s">
        <v>42</v>
      </c>
      <c r="O609" s="92"/>
      <c r="P609" s="238">
        <f>O609*H609</f>
        <v>0</v>
      </c>
      <c r="Q609" s="238">
        <v>0</v>
      </c>
      <c r="R609" s="238">
        <f>Q609*H609</f>
        <v>0</v>
      </c>
      <c r="S609" s="238">
        <v>0</v>
      </c>
      <c r="T609" s="23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0" t="s">
        <v>237</v>
      </c>
      <c r="AT609" s="240" t="s">
        <v>149</v>
      </c>
      <c r="AU609" s="240" t="s">
        <v>86</v>
      </c>
      <c r="AY609" s="18" t="s">
        <v>147</v>
      </c>
      <c r="BE609" s="241">
        <f>IF(N609="základní",J609,0)</f>
        <v>0</v>
      </c>
      <c r="BF609" s="241">
        <f>IF(N609="snížená",J609,0)</f>
        <v>0</v>
      </c>
      <c r="BG609" s="241">
        <f>IF(N609="zákl. přenesená",J609,0)</f>
        <v>0</v>
      </c>
      <c r="BH609" s="241">
        <f>IF(N609="sníž. přenesená",J609,0)</f>
        <v>0</v>
      </c>
      <c r="BI609" s="241">
        <f>IF(N609="nulová",J609,0)</f>
        <v>0</v>
      </c>
      <c r="BJ609" s="18" t="s">
        <v>84</v>
      </c>
      <c r="BK609" s="241">
        <f>ROUND(I609*H609,2)</f>
        <v>0</v>
      </c>
      <c r="BL609" s="18" t="s">
        <v>237</v>
      </c>
      <c r="BM609" s="240" t="s">
        <v>1119</v>
      </c>
    </row>
    <row r="610" s="12" customFormat="1" ht="22.8" customHeight="1">
      <c r="A610" s="12"/>
      <c r="B610" s="212"/>
      <c r="C610" s="213"/>
      <c r="D610" s="214" t="s">
        <v>76</v>
      </c>
      <c r="E610" s="226" t="s">
        <v>1120</v>
      </c>
      <c r="F610" s="226" t="s">
        <v>1121</v>
      </c>
      <c r="G610" s="213"/>
      <c r="H610" s="213"/>
      <c r="I610" s="216"/>
      <c r="J610" s="227">
        <f>BK610</f>
        <v>0</v>
      </c>
      <c r="K610" s="213"/>
      <c r="L610" s="218"/>
      <c r="M610" s="219"/>
      <c r="N610" s="220"/>
      <c r="O610" s="220"/>
      <c r="P610" s="221">
        <f>SUM(P611:P631)</f>
        <v>0</v>
      </c>
      <c r="Q610" s="220"/>
      <c r="R610" s="221">
        <f>SUM(R611:R631)</f>
        <v>0.31026590000000004</v>
      </c>
      <c r="S610" s="220"/>
      <c r="T610" s="222">
        <f>SUM(T611:T631)</f>
        <v>0.015000000000000001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23" t="s">
        <v>86</v>
      </c>
      <c r="AT610" s="224" t="s">
        <v>76</v>
      </c>
      <c r="AU610" s="224" t="s">
        <v>84</v>
      </c>
      <c r="AY610" s="223" t="s">
        <v>147</v>
      </c>
      <c r="BK610" s="225">
        <f>SUM(BK611:BK631)</f>
        <v>0</v>
      </c>
    </row>
    <row r="611" s="2" customFormat="1" ht="16.5" customHeight="1">
      <c r="A611" s="39"/>
      <c r="B611" s="40"/>
      <c r="C611" s="228" t="s">
        <v>1122</v>
      </c>
      <c r="D611" s="228" t="s">
        <v>149</v>
      </c>
      <c r="E611" s="229" t="s">
        <v>1123</v>
      </c>
      <c r="F611" s="230" t="s">
        <v>1124</v>
      </c>
      <c r="G611" s="231" t="s">
        <v>152</v>
      </c>
      <c r="H611" s="232">
        <v>500</v>
      </c>
      <c r="I611" s="233"/>
      <c r="J611" s="234">
        <f>ROUND(I611*H611,2)</f>
        <v>0</v>
      </c>
      <c r="K611" s="235"/>
      <c r="L611" s="45"/>
      <c r="M611" s="236" t="s">
        <v>1</v>
      </c>
      <c r="N611" s="237" t="s">
        <v>42</v>
      </c>
      <c r="O611" s="92"/>
      <c r="P611" s="238">
        <f>O611*H611</f>
        <v>0</v>
      </c>
      <c r="Q611" s="238">
        <v>0</v>
      </c>
      <c r="R611" s="238">
        <f>Q611*H611</f>
        <v>0</v>
      </c>
      <c r="S611" s="238">
        <v>3.0000000000000001E-05</v>
      </c>
      <c r="T611" s="239">
        <f>S611*H611</f>
        <v>0.015000000000000001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40" t="s">
        <v>237</v>
      </c>
      <c r="AT611" s="240" t="s">
        <v>149</v>
      </c>
      <c r="AU611" s="240" t="s">
        <v>86</v>
      </c>
      <c r="AY611" s="18" t="s">
        <v>147</v>
      </c>
      <c r="BE611" s="241">
        <f>IF(N611="základní",J611,0)</f>
        <v>0</v>
      </c>
      <c r="BF611" s="241">
        <f>IF(N611="snížená",J611,0)</f>
        <v>0</v>
      </c>
      <c r="BG611" s="241">
        <f>IF(N611="zákl. přenesená",J611,0)</f>
        <v>0</v>
      </c>
      <c r="BH611" s="241">
        <f>IF(N611="sníž. přenesená",J611,0)</f>
        <v>0</v>
      </c>
      <c r="BI611" s="241">
        <f>IF(N611="nulová",J611,0)</f>
        <v>0</v>
      </c>
      <c r="BJ611" s="18" t="s">
        <v>84</v>
      </c>
      <c r="BK611" s="241">
        <f>ROUND(I611*H611,2)</f>
        <v>0</v>
      </c>
      <c r="BL611" s="18" t="s">
        <v>237</v>
      </c>
      <c r="BM611" s="240" t="s">
        <v>1125</v>
      </c>
    </row>
    <row r="612" s="14" customFormat="1">
      <c r="A612" s="14"/>
      <c r="B612" s="253"/>
      <c r="C612" s="254"/>
      <c r="D612" s="244" t="s">
        <v>155</v>
      </c>
      <c r="E612" s="255" t="s">
        <v>1</v>
      </c>
      <c r="F612" s="256" t="s">
        <v>1126</v>
      </c>
      <c r="G612" s="254"/>
      <c r="H612" s="257">
        <v>500</v>
      </c>
      <c r="I612" s="258"/>
      <c r="J612" s="254"/>
      <c r="K612" s="254"/>
      <c r="L612" s="259"/>
      <c r="M612" s="260"/>
      <c r="N612" s="261"/>
      <c r="O612" s="261"/>
      <c r="P612" s="261"/>
      <c r="Q612" s="261"/>
      <c r="R612" s="261"/>
      <c r="S612" s="261"/>
      <c r="T612" s="26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3" t="s">
        <v>155</v>
      </c>
      <c r="AU612" s="263" t="s">
        <v>86</v>
      </c>
      <c r="AV612" s="14" t="s">
        <v>86</v>
      </c>
      <c r="AW612" s="14" t="s">
        <v>34</v>
      </c>
      <c r="AX612" s="14" t="s">
        <v>77</v>
      </c>
      <c r="AY612" s="263" t="s">
        <v>147</v>
      </c>
    </row>
    <row r="613" s="15" customFormat="1">
      <c r="A613" s="15"/>
      <c r="B613" s="264"/>
      <c r="C613" s="265"/>
      <c r="D613" s="244" t="s">
        <v>155</v>
      </c>
      <c r="E613" s="266" t="s">
        <v>1</v>
      </c>
      <c r="F613" s="267" t="s">
        <v>158</v>
      </c>
      <c r="G613" s="265"/>
      <c r="H613" s="268">
        <v>500</v>
      </c>
      <c r="I613" s="269"/>
      <c r="J613" s="265"/>
      <c r="K613" s="265"/>
      <c r="L613" s="270"/>
      <c r="M613" s="271"/>
      <c r="N613" s="272"/>
      <c r="O613" s="272"/>
      <c r="P613" s="272"/>
      <c r="Q613" s="272"/>
      <c r="R613" s="272"/>
      <c r="S613" s="272"/>
      <c r="T613" s="273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74" t="s">
        <v>155</v>
      </c>
      <c r="AU613" s="274" t="s">
        <v>86</v>
      </c>
      <c r="AV613" s="15" t="s">
        <v>153</v>
      </c>
      <c r="AW613" s="15" t="s">
        <v>34</v>
      </c>
      <c r="AX613" s="15" t="s">
        <v>84</v>
      </c>
      <c r="AY613" s="274" t="s">
        <v>147</v>
      </c>
    </row>
    <row r="614" s="2" customFormat="1" ht="16.5" customHeight="1">
      <c r="A614" s="39"/>
      <c r="B614" s="40"/>
      <c r="C614" s="278" t="s">
        <v>1127</v>
      </c>
      <c r="D614" s="278" t="s">
        <v>574</v>
      </c>
      <c r="E614" s="279" t="s">
        <v>1128</v>
      </c>
      <c r="F614" s="280" t="s">
        <v>1129</v>
      </c>
      <c r="G614" s="281" t="s">
        <v>152</v>
      </c>
      <c r="H614" s="282">
        <v>525</v>
      </c>
      <c r="I614" s="283"/>
      <c r="J614" s="284">
        <f>ROUND(I614*H614,2)</f>
        <v>0</v>
      </c>
      <c r="K614" s="285"/>
      <c r="L614" s="286"/>
      <c r="M614" s="287" t="s">
        <v>1</v>
      </c>
      <c r="N614" s="288" t="s">
        <v>42</v>
      </c>
      <c r="O614" s="92"/>
      <c r="P614" s="238">
        <f>O614*H614</f>
        <v>0</v>
      </c>
      <c r="Q614" s="238">
        <v>0.00020000000000000001</v>
      </c>
      <c r="R614" s="238">
        <f>Q614*H614</f>
        <v>0.10500000000000001</v>
      </c>
      <c r="S614" s="238">
        <v>0</v>
      </c>
      <c r="T614" s="23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0" t="s">
        <v>334</v>
      </c>
      <c r="AT614" s="240" t="s">
        <v>574</v>
      </c>
      <c r="AU614" s="240" t="s">
        <v>86</v>
      </c>
      <c r="AY614" s="18" t="s">
        <v>147</v>
      </c>
      <c r="BE614" s="241">
        <f>IF(N614="základní",J614,0)</f>
        <v>0</v>
      </c>
      <c r="BF614" s="241">
        <f>IF(N614="snížená",J614,0)</f>
        <v>0</v>
      </c>
      <c r="BG614" s="241">
        <f>IF(N614="zákl. přenesená",J614,0)</f>
        <v>0</v>
      </c>
      <c r="BH614" s="241">
        <f>IF(N614="sníž. přenesená",J614,0)</f>
        <v>0</v>
      </c>
      <c r="BI614" s="241">
        <f>IF(N614="nulová",J614,0)</f>
        <v>0</v>
      </c>
      <c r="BJ614" s="18" t="s">
        <v>84</v>
      </c>
      <c r="BK614" s="241">
        <f>ROUND(I614*H614,2)</f>
        <v>0</v>
      </c>
      <c r="BL614" s="18" t="s">
        <v>237</v>
      </c>
      <c r="BM614" s="240" t="s">
        <v>1130</v>
      </c>
    </row>
    <row r="615" s="14" customFormat="1">
      <c r="A615" s="14"/>
      <c r="B615" s="253"/>
      <c r="C615" s="254"/>
      <c r="D615" s="244" t="s">
        <v>155</v>
      </c>
      <c r="E615" s="254"/>
      <c r="F615" s="256" t="s">
        <v>1131</v>
      </c>
      <c r="G615" s="254"/>
      <c r="H615" s="257">
        <v>525</v>
      </c>
      <c r="I615" s="258"/>
      <c r="J615" s="254"/>
      <c r="K615" s="254"/>
      <c r="L615" s="259"/>
      <c r="M615" s="260"/>
      <c r="N615" s="261"/>
      <c r="O615" s="261"/>
      <c r="P615" s="261"/>
      <c r="Q615" s="261"/>
      <c r="R615" s="261"/>
      <c r="S615" s="261"/>
      <c r="T615" s="26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3" t="s">
        <v>155</v>
      </c>
      <c r="AU615" s="263" t="s">
        <v>86</v>
      </c>
      <c r="AV615" s="14" t="s">
        <v>86</v>
      </c>
      <c r="AW615" s="14" t="s">
        <v>4</v>
      </c>
      <c r="AX615" s="14" t="s">
        <v>84</v>
      </c>
      <c r="AY615" s="263" t="s">
        <v>147</v>
      </c>
    </row>
    <row r="616" s="2" customFormat="1" ht="16.5" customHeight="1">
      <c r="A616" s="39"/>
      <c r="B616" s="40"/>
      <c r="C616" s="228" t="s">
        <v>1132</v>
      </c>
      <c r="D616" s="228" t="s">
        <v>149</v>
      </c>
      <c r="E616" s="229" t="s">
        <v>1133</v>
      </c>
      <c r="F616" s="230" t="s">
        <v>1134</v>
      </c>
      <c r="G616" s="231" t="s">
        <v>152</v>
      </c>
      <c r="H616" s="232">
        <v>418.91000000000002</v>
      </c>
      <c r="I616" s="233"/>
      <c r="J616" s="234">
        <f>ROUND(I616*H616,2)</f>
        <v>0</v>
      </c>
      <c r="K616" s="235"/>
      <c r="L616" s="45"/>
      <c r="M616" s="236" t="s">
        <v>1</v>
      </c>
      <c r="N616" s="237" t="s">
        <v>42</v>
      </c>
      <c r="O616" s="92"/>
      <c r="P616" s="238">
        <f>O616*H616</f>
        <v>0</v>
      </c>
      <c r="Q616" s="238">
        <v>0.00020000000000000001</v>
      </c>
      <c r="R616" s="238">
        <f>Q616*H616</f>
        <v>0.083782000000000009</v>
      </c>
      <c r="S616" s="238">
        <v>0</v>
      </c>
      <c r="T616" s="23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0" t="s">
        <v>237</v>
      </c>
      <c r="AT616" s="240" t="s">
        <v>149</v>
      </c>
      <c r="AU616" s="240" t="s">
        <v>86</v>
      </c>
      <c r="AY616" s="18" t="s">
        <v>147</v>
      </c>
      <c r="BE616" s="241">
        <f>IF(N616="základní",J616,0)</f>
        <v>0</v>
      </c>
      <c r="BF616" s="241">
        <f>IF(N616="snížená",J616,0)</f>
        <v>0</v>
      </c>
      <c r="BG616" s="241">
        <f>IF(N616="zákl. přenesená",J616,0)</f>
        <v>0</v>
      </c>
      <c r="BH616" s="241">
        <f>IF(N616="sníž. přenesená",J616,0)</f>
        <v>0</v>
      </c>
      <c r="BI616" s="241">
        <f>IF(N616="nulová",J616,0)</f>
        <v>0</v>
      </c>
      <c r="BJ616" s="18" t="s">
        <v>84</v>
      </c>
      <c r="BK616" s="241">
        <f>ROUND(I616*H616,2)</f>
        <v>0</v>
      </c>
      <c r="BL616" s="18" t="s">
        <v>237</v>
      </c>
      <c r="BM616" s="240" t="s">
        <v>1135</v>
      </c>
    </row>
    <row r="617" s="13" customFormat="1">
      <c r="A617" s="13"/>
      <c r="B617" s="242"/>
      <c r="C617" s="243"/>
      <c r="D617" s="244" t="s">
        <v>155</v>
      </c>
      <c r="E617" s="245" t="s">
        <v>1</v>
      </c>
      <c r="F617" s="246" t="s">
        <v>1136</v>
      </c>
      <c r="G617" s="243"/>
      <c r="H617" s="245" t="s">
        <v>1</v>
      </c>
      <c r="I617" s="247"/>
      <c r="J617" s="243"/>
      <c r="K617" s="243"/>
      <c r="L617" s="248"/>
      <c r="M617" s="249"/>
      <c r="N617" s="250"/>
      <c r="O617" s="250"/>
      <c r="P617" s="250"/>
      <c r="Q617" s="250"/>
      <c r="R617" s="250"/>
      <c r="S617" s="250"/>
      <c r="T617" s="25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2" t="s">
        <v>155</v>
      </c>
      <c r="AU617" s="252" t="s">
        <v>86</v>
      </c>
      <c r="AV617" s="13" t="s">
        <v>84</v>
      </c>
      <c r="AW617" s="13" t="s">
        <v>34</v>
      </c>
      <c r="AX617" s="13" t="s">
        <v>77</v>
      </c>
      <c r="AY617" s="252" t="s">
        <v>147</v>
      </c>
    </row>
    <row r="618" s="14" customFormat="1">
      <c r="A618" s="14"/>
      <c r="B618" s="253"/>
      <c r="C618" s="254"/>
      <c r="D618" s="244" t="s">
        <v>155</v>
      </c>
      <c r="E618" s="255" t="s">
        <v>1</v>
      </c>
      <c r="F618" s="256" t="s">
        <v>1137</v>
      </c>
      <c r="G618" s="254"/>
      <c r="H618" s="257">
        <v>59.799999999999997</v>
      </c>
      <c r="I618" s="258"/>
      <c r="J618" s="254"/>
      <c r="K618" s="254"/>
      <c r="L618" s="259"/>
      <c r="M618" s="260"/>
      <c r="N618" s="261"/>
      <c r="O618" s="261"/>
      <c r="P618" s="261"/>
      <c r="Q618" s="261"/>
      <c r="R618" s="261"/>
      <c r="S618" s="261"/>
      <c r="T618" s="26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3" t="s">
        <v>155</v>
      </c>
      <c r="AU618" s="263" t="s">
        <v>86</v>
      </c>
      <c r="AV618" s="14" t="s">
        <v>86</v>
      </c>
      <c r="AW618" s="14" t="s">
        <v>34</v>
      </c>
      <c r="AX618" s="14" t="s">
        <v>77</v>
      </c>
      <c r="AY618" s="263" t="s">
        <v>147</v>
      </c>
    </row>
    <row r="619" s="13" customFormat="1">
      <c r="A619" s="13"/>
      <c r="B619" s="242"/>
      <c r="C619" s="243"/>
      <c r="D619" s="244" t="s">
        <v>155</v>
      </c>
      <c r="E619" s="245" t="s">
        <v>1</v>
      </c>
      <c r="F619" s="246" t="s">
        <v>360</v>
      </c>
      <c r="G619" s="243"/>
      <c r="H619" s="245" t="s">
        <v>1</v>
      </c>
      <c r="I619" s="247"/>
      <c r="J619" s="243"/>
      <c r="K619" s="243"/>
      <c r="L619" s="248"/>
      <c r="M619" s="249"/>
      <c r="N619" s="250"/>
      <c r="O619" s="250"/>
      <c r="P619" s="250"/>
      <c r="Q619" s="250"/>
      <c r="R619" s="250"/>
      <c r="S619" s="250"/>
      <c r="T619" s="25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2" t="s">
        <v>155</v>
      </c>
      <c r="AU619" s="252" t="s">
        <v>86</v>
      </c>
      <c r="AV619" s="13" t="s">
        <v>84</v>
      </c>
      <c r="AW619" s="13" t="s">
        <v>34</v>
      </c>
      <c r="AX619" s="13" t="s">
        <v>77</v>
      </c>
      <c r="AY619" s="252" t="s">
        <v>147</v>
      </c>
    </row>
    <row r="620" s="14" customFormat="1">
      <c r="A620" s="14"/>
      <c r="B620" s="253"/>
      <c r="C620" s="254"/>
      <c r="D620" s="244" t="s">
        <v>155</v>
      </c>
      <c r="E620" s="255" t="s">
        <v>1</v>
      </c>
      <c r="F620" s="256" t="s">
        <v>1138</v>
      </c>
      <c r="G620" s="254"/>
      <c r="H620" s="257">
        <v>174.77000000000001</v>
      </c>
      <c r="I620" s="258"/>
      <c r="J620" s="254"/>
      <c r="K620" s="254"/>
      <c r="L620" s="259"/>
      <c r="M620" s="260"/>
      <c r="N620" s="261"/>
      <c r="O620" s="261"/>
      <c r="P620" s="261"/>
      <c r="Q620" s="261"/>
      <c r="R620" s="261"/>
      <c r="S620" s="261"/>
      <c r="T620" s="26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3" t="s">
        <v>155</v>
      </c>
      <c r="AU620" s="263" t="s">
        <v>86</v>
      </c>
      <c r="AV620" s="14" t="s">
        <v>86</v>
      </c>
      <c r="AW620" s="14" t="s">
        <v>34</v>
      </c>
      <c r="AX620" s="14" t="s">
        <v>77</v>
      </c>
      <c r="AY620" s="263" t="s">
        <v>147</v>
      </c>
    </row>
    <row r="621" s="13" customFormat="1">
      <c r="A621" s="13"/>
      <c r="B621" s="242"/>
      <c r="C621" s="243"/>
      <c r="D621" s="244" t="s">
        <v>155</v>
      </c>
      <c r="E621" s="245" t="s">
        <v>1</v>
      </c>
      <c r="F621" s="246" t="s">
        <v>1139</v>
      </c>
      <c r="G621" s="243"/>
      <c r="H621" s="245" t="s">
        <v>1</v>
      </c>
      <c r="I621" s="247"/>
      <c r="J621" s="243"/>
      <c r="K621" s="243"/>
      <c r="L621" s="248"/>
      <c r="M621" s="249"/>
      <c r="N621" s="250"/>
      <c r="O621" s="250"/>
      <c r="P621" s="250"/>
      <c r="Q621" s="250"/>
      <c r="R621" s="250"/>
      <c r="S621" s="250"/>
      <c r="T621" s="25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2" t="s">
        <v>155</v>
      </c>
      <c r="AU621" s="252" t="s">
        <v>86</v>
      </c>
      <c r="AV621" s="13" t="s">
        <v>84</v>
      </c>
      <c r="AW621" s="13" t="s">
        <v>34</v>
      </c>
      <c r="AX621" s="13" t="s">
        <v>77</v>
      </c>
      <c r="AY621" s="252" t="s">
        <v>147</v>
      </c>
    </row>
    <row r="622" s="14" customFormat="1">
      <c r="A622" s="14"/>
      <c r="B622" s="253"/>
      <c r="C622" s="254"/>
      <c r="D622" s="244" t="s">
        <v>155</v>
      </c>
      <c r="E622" s="255" t="s">
        <v>1</v>
      </c>
      <c r="F622" s="256" t="s">
        <v>773</v>
      </c>
      <c r="G622" s="254"/>
      <c r="H622" s="257">
        <v>184.34</v>
      </c>
      <c r="I622" s="258"/>
      <c r="J622" s="254"/>
      <c r="K622" s="254"/>
      <c r="L622" s="259"/>
      <c r="M622" s="260"/>
      <c r="N622" s="261"/>
      <c r="O622" s="261"/>
      <c r="P622" s="261"/>
      <c r="Q622" s="261"/>
      <c r="R622" s="261"/>
      <c r="S622" s="261"/>
      <c r="T622" s="26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3" t="s">
        <v>155</v>
      </c>
      <c r="AU622" s="263" t="s">
        <v>86</v>
      </c>
      <c r="AV622" s="14" t="s">
        <v>86</v>
      </c>
      <c r="AW622" s="14" t="s">
        <v>34</v>
      </c>
      <c r="AX622" s="14" t="s">
        <v>77</v>
      </c>
      <c r="AY622" s="263" t="s">
        <v>147</v>
      </c>
    </row>
    <row r="623" s="15" customFormat="1">
      <c r="A623" s="15"/>
      <c r="B623" s="264"/>
      <c r="C623" s="265"/>
      <c r="D623" s="244" t="s">
        <v>155</v>
      </c>
      <c r="E623" s="266" t="s">
        <v>1</v>
      </c>
      <c r="F623" s="267" t="s">
        <v>158</v>
      </c>
      <c r="G623" s="265"/>
      <c r="H623" s="268">
        <v>418.90999999999997</v>
      </c>
      <c r="I623" s="269"/>
      <c r="J623" s="265"/>
      <c r="K623" s="265"/>
      <c r="L623" s="270"/>
      <c r="M623" s="271"/>
      <c r="N623" s="272"/>
      <c r="O623" s="272"/>
      <c r="P623" s="272"/>
      <c r="Q623" s="272"/>
      <c r="R623" s="272"/>
      <c r="S623" s="272"/>
      <c r="T623" s="273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74" t="s">
        <v>155</v>
      </c>
      <c r="AU623" s="274" t="s">
        <v>86</v>
      </c>
      <c r="AV623" s="15" t="s">
        <v>153</v>
      </c>
      <c r="AW623" s="15" t="s">
        <v>34</v>
      </c>
      <c r="AX623" s="15" t="s">
        <v>84</v>
      </c>
      <c r="AY623" s="274" t="s">
        <v>147</v>
      </c>
    </row>
    <row r="624" s="2" customFormat="1" ht="24.15" customHeight="1">
      <c r="A624" s="39"/>
      <c r="B624" s="40"/>
      <c r="C624" s="228" t="s">
        <v>1140</v>
      </c>
      <c r="D624" s="228" t="s">
        <v>149</v>
      </c>
      <c r="E624" s="229" t="s">
        <v>1141</v>
      </c>
      <c r="F624" s="230" t="s">
        <v>1142</v>
      </c>
      <c r="G624" s="231" t="s">
        <v>152</v>
      </c>
      <c r="H624" s="232">
        <v>418.91000000000002</v>
      </c>
      <c r="I624" s="233"/>
      <c r="J624" s="234">
        <f>ROUND(I624*H624,2)</f>
        <v>0</v>
      </c>
      <c r="K624" s="235"/>
      <c r="L624" s="45"/>
      <c r="M624" s="236" t="s">
        <v>1</v>
      </c>
      <c r="N624" s="237" t="s">
        <v>42</v>
      </c>
      <c r="O624" s="92"/>
      <c r="P624" s="238">
        <f>O624*H624</f>
        <v>0</v>
      </c>
      <c r="Q624" s="238">
        <v>0.00029</v>
      </c>
      <c r="R624" s="238">
        <f>Q624*H624</f>
        <v>0.12148390000000001</v>
      </c>
      <c r="S624" s="238">
        <v>0</v>
      </c>
      <c r="T624" s="239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0" t="s">
        <v>237</v>
      </c>
      <c r="AT624" s="240" t="s">
        <v>149</v>
      </c>
      <c r="AU624" s="240" t="s">
        <v>86</v>
      </c>
      <c r="AY624" s="18" t="s">
        <v>147</v>
      </c>
      <c r="BE624" s="241">
        <f>IF(N624="základní",J624,0)</f>
        <v>0</v>
      </c>
      <c r="BF624" s="241">
        <f>IF(N624="snížená",J624,0)</f>
        <v>0</v>
      </c>
      <c r="BG624" s="241">
        <f>IF(N624="zákl. přenesená",J624,0)</f>
        <v>0</v>
      </c>
      <c r="BH624" s="241">
        <f>IF(N624="sníž. přenesená",J624,0)</f>
        <v>0</v>
      </c>
      <c r="BI624" s="241">
        <f>IF(N624="nulová",J624,0)</f>
        <v>0</v>
      </c>
      <c r="BJ624" s="18" t="s">
        <v>84</v>
      </c>
      <c r="BK624" s="241">
        <f>ROUND(I624*H624,2)</f>
        <v>0</v>
      </c>
      <c r="BL624" s="18" t="s">
        <v>237</v>
      </c>
      <c r="BM624" s="240" t="s">
        <v>1143</v>
      </c>
    </row>
    <row r="625" s="13" customFormat="1">
      <c r="A625" s="13"/>
      <c r="B625" s="242"/>
      <c r="C625" s="243"/>
      <c r="D625" s="244" t="s">
        <v>155</v>
      </c>
      <c r="E625" s="245" t="s">
        <v>1</v>
      </c>
      <c r="F625" s="246" t="s">
        <v>1136</v>
      </c>
      <c r="G625" s="243"/>
      <c r="H625" s="245" t="s">
        <v>1</v>
      </c>
      <c r="I625" s="247"/>
      <c r="J625" s="243"/>
      <c r="K625" s="243"/>
      <c r="L625" s="248"/>
      <c r="M625" s="249"/>
      <c r="N625" s="250"/>
      <c r="O625" s="250"/>
      <c r="P625" s="250"/>
      <c r="Q625" s="250"/>
      <c r="R625" s="250"/>
      <c r="S625" s="250"/>
      <c r="T625" s="25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2" t="s">
        <v>155</v>
      </c>
      <c r="AU625" s="252" t="s">
        <v>86</v>
      </c>
      <c r="AV625" s="13" t="s">
        <v>84</v>
      </c>
      <c r="AW625" s="13" t="s">
        <v>34</v>
      </c>
      <c r="AX625" s="13" t="s">
        <v>77</v>
      </c>
      <c r="AY625" s="252" t="s">
        <v>147</v>
      </c>
    </row>
    <row r="626" s="14" customFormat="1">
      <c r="A626" s="14"/>
      <c r="B626" s="253"/>
      <c r="C626" s="254"/>
      <c r="D626" s="244" t="s">
        <v>155</v>
      </c>
      <c r="E626" s="255" t="s">
        <v>1</v>
      </c>
      <c r="F626" s="256" t="s">
        <v>1137</v>
      </c>
      <c r="G626" s="254"/>
      <c r="H626" s="257">
        <v>59.799999999999997</v>
      </c>
      <c r="I626" s="258"/>
      <c r="J626" s="254"/>
      <c r="K626" s="254"/>
      <c r="L626" s="259"/>
      <c r="M626" s="260"/>
      <c r="N626" s="261"/>
      <c r="O626" s="261"/>
      <c r="P626" s="261"/>
      <c r="Q626" s="261"/>
      <c r="R626" s="261"/>
      <c r="S626" s="261"/>
      <c r="T626" s="26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3" t="s">
        <v>155</v>
      </c>
      <c r="AU626" s="263" t="s">
        <v>86</v>
      </c>
      <c r="AV626" s="14" t="s">
        <v>86</v>
      </c>
      <c r="AW626" s="14" t="s">
        <v>34</v>
      </c>
      <c r="AX626" s="14" t="s">
        <v>77</v>
      </c>
      <c r="AY626" s="263" t="s">
        <v>147</v>
      </c>
    </row>
    <row r="627" s="13" customFormat="1">
      <c r="A627" s="13"/>
      <c r="B627" s="242"/>
      <c r="C627" s="243"/>
      <c r="D627" s="244" t="s">
        <v>155</v>
      </c>
      <c r="E627" s="245" t="s">
        <v>1</v>
      </c>
      <c r="F627" s="246" t="s">
        <v>360</v>
      </c>
      <c r="G627" s="243"/>
      <c r="H627" s="245" t="s">
        <v>1</v>
      </c>
      <c r="I627" s="247"/>
      <c r="J627" s="243"/>
      <c r="K627" s="243"/>
      <c r="L627" s="248"/>
      <c r="M627" s="249"/>
      <c r="N627" s="250"/>
      <c r="O627" s="250"/>
      <c r="P627" s="250"/>
      <c r="Q627" s="250"/>
      <c r="R627" s="250"/>
      <c r="S627" s="250"/>
      <c r="T627" s="25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2" t="s">
        <v>155</v>
      </c>
      <c r="AU627" s="252" t="s">
        <v>86</v>
      </c>
      <c r="AV627" s="13" t="s">
        <v>84</v>
      </c>
      <c r="AW627" s="13" t="s">
        <v>34</v>
      </c>
      <c r="AX627" s="13" t="s">
        <v>77</v>
      </c>
      <c r="AY627" s="252" t="s">
        <v>147</v>
      </c>
    </row>
    <row r="628" s="14" customFormat="1">
      <c r="A628" s="14"/>
      <c r="B628" s="253"/>
      <c r="C628" s="254"/>
      <c r="D628" s="244" t="s">
        <v>155</v>
      </c>
      <c r="E628" s="255" t="s">
        <v>1</v>
      </c>
      <c r="F628" s="256" t="s">
        <v>1138</v>
      </c>
      <c r="G628" s="254"/>
      <c r="H628" s="257">
        <v>174.77000000000001</v>
      </c>
      <c r="I628" s="258"/>
      <c r="J628" s="254"/>
      <c r="K628" s="254"/>
      <c r="L628" s="259"/>
      <c r="M628" s="260"/>
      <c r="N628" s="261"/>
      <c r="O628" s="261"/>
      <c r="P628" s="261"/>
      <c r="Q628" s="261"/>
      <c r="R628" s="261"/>
      <c r="S628" s="261"/>
      <c r="T628" s="26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3" t="s">
        <v>155</v>
      </c>
      <c r="AU628" s="263" t="s">
        <v>86</v>
      </c>
      <c r="AV628" s="14" t="s">
        <v>86</v>
      </c>
      <c r="AW628" s="14" t="s">
        <v>34</v>
      </c>
      <c r="AX628" s="14" t="s">
        <v>77</v>
      </c>
      <c r="AY628" s="263" t="s">
        <v>147</v>
      </c>
    </row>
    <row r="629" s="13" customFormat="1">
      <c r="A629" s="13"/>
      <c r="B629" s="242"/>
      <c r="C629" s="243"/>
      <c r="D629" s="244" t="s">
        <v>155</v>
      </c>
      <c r="E629" s="245" t="s">
        <v>1</v>
      </c>
      <c r="F629" s="246" t="s">
        <v>1139</v>
      </c>
      <c r="G629" s="243"/>
      <c r="H629" s="245" t="s">
        <v>1</v>
      </c>
      <c r="I629" s="247"/>
      <c r="J629" s="243"/>
      <c r="K629" s="243"/>
      <c r="L629" s="248"/>
      <c r="M629" s="249"/>
      <c r="N629" s="250"/>
      <c r="O629" s="250"/>
      <c r="P629" s="250"/>
      <c r="Q629" s="250"/>
      <c r="R629" s="250"/>
      <c r="S629" s="250"/>
      <c r="T629" s="25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2" t="s">
        <v>155</v>
      </c>
      <c r="AU629" s="252" t="s">
        <v>86</v>
      </c>
      <c r="AV629" s="13" t="s">
        <v>84</v>
      </c>
      <c r="AW629" s="13" t="s">
        <v>34</v>
      </c>
      <c r="AX629" s="13" t="s">
        <v>77</v>
      </c>
      <c r="AY629" s="252" t="s">
        <v>147</v>
      </c>
    </row>
    <row r="630" s="14" customFormat="1">
      <c r="A630" s="14"/>
      <c r="B630" s="253"/>
      <c r="C630" s="254"/>
      <c r="D630" s="244" t="s">
        <v>155</v>
      </c>
      <c r="E630" s="255" t="s">
        <v>1</v>
      </c>
      <c r="F630" s="256" t="s">
        <v>773</v>
      </c>
      <c r="G630" s="254"/>
      <c r="H630" s="257">
        <v>184.34</v>
      </c>
      <c r="I630" s="258"/>
      <c r="J630" s="254"/>
      <c r="K630" s="254"/>
      <c r="L630" s="259"/>
      <c r="M630" s="260"/>
      <c r="N630" s="261"/>
      <c r="O630" s="261"/>
      <c r="P630" s="261"/>
      <c r="Q630" s="261"/>
      <c r="R630" s="261"/>
      <c r="S630" s="261"/>
      <c r="T630" s="26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3" t="s">
        <v>155</v>
      </c>
      <c r="AU630" s="263" t="s">
        <v>86</v>
      </c>
      <c r="AV630" s="14" t="s">
        <v>86</v>
      </c>
      <c r="AW630" s="14" t="s">
        <v>34</v>
      </c>
      <c r="AX630" s="14" t="s">
        <v>77</v>
      </c>
      <c r="AY630" s="263" t="s">
        <v>147</v>
      </c>
    </row>
    <row r="631" s="15" customFormat="1">
      <c r="A631" s="15"/>
      <c r="B631" s="264"/>
      <c r="C631" s="265"/>
      <c r="D631" s="244" t="s">
        <v>155</v>
      </c>
      <c r="E631" s="266" t="s">
        <v>1</v>
      </c>
      <c r="F631" s="267" t="s">
        <v>158</v>
      </c>
      <c r="G631" s="265"/>
      <c r="H631" s="268">
        <v>418.90999999999997</v>
      </c>
      <c r="I631" s="269"/>
      <c r="J631" s="265"/>
      <c r="K631" s="265"/>
      <c r="L631" s="270"/>
      <c r="M631" s="271"/>
      <c r="N631" s="272"/>
      <c r="O631" s="272"/>
      <c r="P631" s="272"/>
      <c r="Q631" s="272"/>
      <c r="R631" s="272"/>
      <c r="S631" s="272"/>
      <c r="T631" s="27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4" t="s">
        <v>155</v>
      </c>
      <c r="AU631" s="274" t="s">
        <v>86</v>
      </c>
      <c r="AV631" s="15" t="s">
        <v>153</v>
      </c>
      <c r="AW631" s="15" t="s">
        <v>34</v>
      </c>
      <c r="AX631" s="15" t="s">
        <v>84</v>
      </c>
      <c r="AY631" s="274" t="s">
        <v>147</v>
      </c>
    </row>
    <row r="632" s="12" customFormat="1" ht="25.92" customHeight="1">
      <c r="A632" s="12"/>
      <c r="B632" s="212"/>
      <c r="C632" s="213"/>
      <c r="D632" s="214" t="s">
        <v>76</v>
      </c>
      <c r="E632" s="215" t="s">
        <v>460</v>
      </c>
      <c r="F632" s="215" t="s">
        <v>461</v>
      </c>
      <c r="G632" s="213"/>
      <c r="H632" s="213"/>
      <c r="I632" s="216"/>
      <c r="J632" s="217">
        <f>BK632</f>
        <v>0</v>
      </c>
      <c r="K632" s="213"/>
      <c r="L632" s="218"/>
      <c r="M632" s="219"/>
      <c r="N632" s="220"/>
      <c r="O632" s="220"/>
      <c r="P632" s="221">
        <f>SUM(P633:P640)</f>
        <v>0</v>
      </c>
      <c r="Q632" s="220"/>
      <c r="R632" s="221">
        <f>SUM(R633:R640)</f>
        <v>0</v>
      </c>
      <c r="S632" s="220"/>
      <c r="T632" s="222">
        <f>SUM(T633:T640)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223" t="s">
        <v>153</v>
      </c>
      <c r="AT632" s="224" t="s">
        <v>76</v>
      </c>
      <c r="AU632" s="224" t="s">
        <v>77</v>
      </c>
      <c r="AY632" s="223" t="s">
        <v>147</v>
      </c>
      <c r="BK632" s="225">
        <f>SUM(BK633:BK640)</f>
        <v>0</v>
      </c>
    </row>
    <row r="633" s="2" customFormat="1" ht="16.5" customHeight="1">
      <c r="A633" s="39"/>
      <c r="B633" s="40"/>
      <c r="C633" s="228" t="s">
        <v>1144</v>
      </c>
      <c r="D633" s="228" t="s">
        <v>149</v>
      </c>
      <c r="E633" s="229" t="s">
        <v>1145</v>
      </c>
      <c r="F633" s="230" t="s">
        <v>1146</v>
      </c>
      <c r="G633" s="231" t="s">
        <v>465</v>
      </c>
      <c r="H633" s="232">
        <v>32</v>
      </c>
      <c r="I633" s="233"/>
      <c r="J633" s="234">
        <f>ROUND(I633*H633,2)</f>
        <v>0</v>
      </c>
      <c r="K633" s="235"/>
      <c r="L633" s="45"/>
      <c r="M633" s="236" t="s">
        <v>1</v>
      </c>
      <c r="N633" s="237" t="s">
        <v>42</v>
      </c>
      <c r="O633" s="92"/>
      <c r="P633" s="238">
        <f>O633*H633</f>
        <v>0</v>
      </c>
      <c r="Q633" s="238">
        <v>0</v>
      </c>
      <c r="R633" s="238">
        <f>Q633*H633</f>
        <v>0</v>
      </c>
      <c r="S633" s="238">
        <v>0</v>
      </c>
      <c r="T633" s="23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0" t="s">
        <v>466</v>
      </c>
      <c r="AT633" s="240" t="s">
        <v>149</v>
      </c>
      <c r="AU633" s="240" t="s">
        <v>84</v>
      </c>
      <c r="AY633" s="18" t="s">
        <v>147</v>
      </c>
      <c r="BE633" s="241">
        <f>IF(N633="základní",J633,0)</f>
        <v>0</v>
      </c>
      <c r="BF633" s="241">
        <f>IF(N633="snížená",J633,0)</f>
        <v>0</v>
      </c>
      <c r="BG633" s="241">
        <f>IF(N633="zákl. přenesená",J633,0)</f>
        <v>0</v>
      </c>
      <c r="BH633" s="241">
        <f>IF(N633="sníž. přenesená",J633,0)</f>
        <v>0</v>
      </c>
      <c r="BI633" s="241">
        <f>IF(N633="nulová",J633,0)</f>
        <v>0</v>
      </c>
      <c r="BJ633" s="18" t="s">
        <v>84</v>
      </c>
      <c r="BK633" s="241">
        <f>ROUND(I633*H633,2)</f>
        <v>0</v>
      </c>
      <c r="BL633" s="18" t="s">
        <v>466</v>
      </c>
      <c r="BM633" s="240" t="s">
        <v>1147</v>
      </c>
    </row>
    <row r="634" s="14" customFormat="1">
      <c r="A634" s="14"/>
      <c r="B634" s="253"/>
      <c r="C634" s="254"/>
      <c r="D634" s="244" t="s">
        <v>155</v>
      </c>
      <c r="E634" s="255" t="s">
        <v>1</v>
      </c>
      <c r="F634" s="256" t="s">
        <v>1148</v>
      </c>
      <c r="G634" s="254"/>
      <c r="H634" s="257">
        <v>16</v>
      </c>
      <c r="I634" s="258"/>
      <c r="J634" s="254"/>
      <c r="K634" s="254"/>
      <c r="L634" s="259"/>
      <c r="M634" s="260"/>
      <c r="N634" s="261"/>
      <c r="O634" s="261"/>
      <c r="P634" s="261"/>
      <c r="Q634" s="261"/>
      <c r="R634" s="261"/>
      <c r="S634" s="261"/>
      <c r="T634" s="26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3" t="s">
        <v>155</v>
      </c>
      <c r="AU634" s="263" t="s">
        <v>84</v>
      </c>
      <c r="AV634" s="14" t="s">
        <v>86</v>
      </c>
      <c r="AW634" s="14" t="s">
        <v>34</v>
      </c>
      <c r="AX634" s="14" t="s">
        <v>77</v>
      </c>
      <c r="AY634" s="263" t="s">
        <v>147</v>
      </c>
    </row>
    <row r="635" s="14" customFormat="1">
      <c r="A635" s="14"/>
      <c r="B635" s="253"/>
      <c r="C635" s="254"/>
      <c r="D635" s="244" t="s">
        <v>155</v>
      </c>
      <c r="E635" s="255" t="s">
        <v>1</v>
      </c>
      <c r="F635" s="256" t="s">
        <v>1149</v>
      </c>
      <c r="G635" s="254"/>
      <c r="H635" s="257">
        <v>16</v>
      </c>
      <c r="I635" s="258"/>
      <c r="J635" s="254"/>
      <c r="K635" s="254"/>
      <c r="L635" s="259"/>
      <c r="M635" s="260"/>
      <c r="N635" s="261"/>
      <c r="O635" s="261"/>
      <c r="P635" s="261"/>
      <c r="Q635" s="261"/>
      <c r="R635" s="261"/>
      <c r="S635" s="261"/>
      <c r="T635" s="26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3" t="s">
        <v>155</v>
      </c>
      <c r="AU635" s="263" t="s">
        <v>84</v>
      </c>
      <c r="AV635" s="14" t="s">
        <v>86</v>
      </c>
      <c r="AW635" s="14" t="s">
        <v>34</v>
      </c>
      <c r="AX635" s="14" t="s">
        <v>77</v>
      </c>
      <c r="AY635" s="263" t="s">
        <v>147</v>
      </c>
    </row>
    <row r="636" s="15" customFormat="1">
      <c r="A636" s="15"/>
      <c r="B636" s="264"/>
      <c r="C636" s="265"/>
      <c r="D636" s="244" t="s">
        <v>155</v>
      </c>
      <c r="E636" s="266" t="s">
        <v>1</v>
      </c>
      <c r="F636" s="267" t="s">
        <v>158</v>
      </c>
      <c r="G636" s="265"/>
      <c r="H636" s="268">
        <v>32</v>
      </c>
      <c r="I636" s="269"/>
      <c r="J636" s="265"/>
      <c r="K636" s="265"/>
      <c r="L636" s="270"/>
      <c r="M636" s="271"/>
      <c r="N636" s="272"/>
      <c r="O636" s="272"/>
      <c r="P636" s="272"/>
      <c r="Q636" s="272"/>
      <c r="R636" s="272"/>
      <c r="S636" s="272"/>
      <c r="T636" s="273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74" t="s">
        <v>155</v>
      </c>
      <c r="AU636" s="274" t="s">
        <v>84</v>
      </c>
      <c r="AV636" s="15" t="s">
        <v>153</v>
      </c>
      <c r="AW636" s="15" t="s">
        <v>34</v>
      </c>
      <c r="AX636" s="15" t="s">
        <v>84</v>
      </c>
      <c r="AY636" s="274" t="s">
        <v>147</v>
      </c>
    </row>
    <row r="637" s="2" customFormat="1" ht="21.75" customHeight="1">
      <c r="A637" s="39"/>
      <c r="B637" s="40"/>
      <c r="C637" s="228" t="s">
        <v>1150</v>
      </c>
      <c r="D637" s="228" t="s">
        <v>149</v>
      </c>
      <c r="E637" s="229" t="s">
        <v>1151</v>
      </c>
      <c r="F637" s="230" t="s">
        <v>1152</v>
      </c>
      <c r="G637" s="231" t="s">
        <v>465</v>
      </c>
      <c r="H637" s="232">
        <v>24</v>
      </c>
      <c r="I637" s="233"/>
      <c r="J637" s="234">
        <f>ROUND(I637*H637,2)</f>
        <v>0</v>
      </c>
      <c r="K637" s="235"/>
      <c r="L637" s="45"/>
      <c r="M637" s="236" t="s">
        <v>1</v>
      </c>
      <c r="N637" s="237" t="s">
        <v>42</v>
      </c>
      <c r="O637" s="92"/>
      <c r="P637" s="238">
        <f>O637*H637</f>
        <v>0</v>
      </c>
      <c r="Q637" s="238">
        <v>0</v>
      </c>
      <c r="R637" s="238">
        <f>Q637*H637</f>
        <v>0</v>
      </c>
      <c r="S637" s="238">
        <v>0</v>
      </c>
      <c r="T637" s="23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0" t="s">
        <v>466</v>
      </c>
      <c r="AT637" s="240" t="s">
        <v>149</v>
      </c>
      <c r="AU637" s="240" t="s">
        <v>84</v>
      </c>
      <c r="AY637" s="18" t="s">
        <v>147</v>
      </c>
      <c r="BE637" s="241">
        <f>IF(N637="základní",J637,0)</f>
        <v>0</v>
      </c>
      <c r="BF637" s="241">
        <f>IF(N637="snížená",J637,0)</f>
        <v>0</v>
      </c>
      <c r="BG637" s="241">
        <f>IF(N637="zákl. přenesená",J637,0)</f>
        <v>0</v>
      </c>
      <c r="BH637" s="241">
        <f>IF(N637="sníž. přenesená",J637,0)</f>
        <v>0</v>
      </c>
      <c r="BI637" s="241">
        <f>IF(N637="nulová",J637,0)</f>
        <v>0</v>
      </c>
      <c r="BJ637" s="18" t="s">
        <v>84</v>
      </c>
      <c r="BK637" s="241">
        <f>ROUND(I637*H637,2)</f>
        <v>0</v>
      </c>
      <c r="BL637" s="18" t="s">
        <v>466</v>
      </c>
      <c r="BM637" s="240" t="s">
        <v>1153</v>
      </c>
    </row>
    <row r="638" s="13" customFormat="1">
      <c r="A638" s="13"/>
      <c r="B638" s="242"/>
      <c r="C638" s="243"/>
      <c r="D638" s="244" t="s">
        <v>155</v>
      </c>
      <c r="E638" s="245" t="s">
        <v>1</v>
      </c>
      <c r="F638" s="246" t="s">
        <v>1154</v>
      </c>
      <c r="G638" s="243"/>
      <c r="H638" s="245" t="s">
        <v>1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2" t="s">
        <v>155</v>
      </c>
      <c r="AU638" s="252" t="s">
        <v>84</v>
      </c>
      <c r="AV638" s="13" t="s">
        <v>84</v>
      </c>
      <c r="AW638" s="13" t="s">
        <v>34</v>
      </c>
      <c r="AX638" s="13" t="s">
        <v>77</v>
      </c>
      <c r="AY638" s="252" t="s">
        <v>147</v>
      </c>
    </row>
    <row r="639" s="14" customFormat="1">
      <c r="A639" s="14"/>
      <c r="B639" s="253"/>
      <c r="C639" s="254"/>
      <c r="D639" s="244" t="s">
        <v>155</v>
      </c>
      <c r="E639" s="255" t="s">
        <v>1</v>
      </c>
      <c r="F639" s="256" t="s">
        <v>277</v>
      </c>
      <c r="G639" s="254"/>
      <c r="H639" s="257">
        <v>24</v>
      </c>
      <c r="I639" s="258"/>
      <c r="J639" s="254"/>
      <c r="K639" s="254"/>
      <c r="L639" s="259"/>
      <c r="M639" s="260"/>
      <c r="N639" s="261"/>
      <c r="O639" s="261"/>
      <c r="P639" s="261"/>
      <c r="Q639" s="261"/>
      <c r="R639" s="261"/>
      <c r="S639" s="261"/>
      <c r="T639" s="262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3" t="s">
        <v>155</v>
      </c>
      <c r="AU639" s="263" t="s">
        <v>84</v>
      </c>
      <c r="AV639" s="14" t="s">
        <v>86</v>
      </c>
      <c r="AW639" s="14" t="s">
        <v>34</v>
      </c>
      <c r="AX639" s="14" t="s">
        <v>77</v>
      </c>
      <c r="AY639" s="263" t="s">
        <v>147</v>
      </c>
    </row>
    <row r="640" s="15" customFormat="1">
      <c r="A640" s="15"/>
      <c r="B640" s="264"/>
      <c r="C640" s="265"/>
      <c r="D640" s="244" t="s">
        <v>155</v>
      </c>
      <c r="E640" s="266" t="s">
        <v>1</v>
      </c>
      <c r="F640" s="267" t="s">
        <v>158</v>
      </c>
      <c r="G640" s="265"/>
      <c r="H640" s="268">
        <v>24</v>
      </c>
      <c r="I640" s="269"/>
      <c r="J640" s="265"/>
      <c r="K640" s="265"/>
      <c r="L640" s="270"/>
      <c r="M640" s="275"/>
      <c r="N640" s="276"/>
      <c r="O640" s="276"/>
      <c r="P640" s="276"/>
      <c r="Q640" s="276"/>
      <c r="R640" s="276"/>
      <c r="S640" s="276"/>
      <c r="T640" s="277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74" t="s">
        <v>155</v>
      </c>
      <c r="AU640" s="274" t="s">
        <v>84</v>
      </c>
      <c r="AV640" s="15" t="s">
        <v>153</v>
      </c>
      <c r="AW640" s="15" t="s">
        <v>34</v>
      </c>
      <c r="AX640" s="15" t="s">
        <v>84</v>
      </c>
      <c r="AY640" s="274" t="s">
        <v>147</v>
      </c>
    </row>
    <row r="641" s="2" customFormat="1" ht="6.96" customHeight="1">
      <c r="A641" s="39"/>
      <c r="B641" s="67"/>
      <c r="C641" s="68"/>
      <c r="D641" s="68"/>
      <c r="E641" s="68"/>
      <c r="F641" s="68"/>
      <c r="G641" s="68"/>
      <c r="H641" s="68"/>
      <c r="I641" s="68"/>
      <c r="J641" s="68"/>
      <c r="K641" s="68"/>
      <c r="L641" s="45"/>
      <c r="M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</row>
  </sheetData>
  <sheetProtection sheet="1" autoFilter="0" formatColumns="0" formatRows="0" objects="1" scenarios="1" spinCount="100000" saltValue="zXgGViy1Nnq0swY5TjOC4L3bQWtchaMzTlCGD4OdyhbJHj4/31q6NQQp2e6+6oAaJVZ03c31BxRBQ/etNlWGSQ==" hashValue="odUnw5JhX/w9emYz8DRwhHpNeVB7K31coOuXsxp7xkTgg0LlWi9KZTOxXIDqf9ZCuCMvAXaYJLXquWpjoLFB9Q==" algorithmName="SHA-512" password="CC35"/>
  <autoFilter ref="C135:K6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Snížení energetické náročnosti budov krajské správy a údržby silnic Vysočina v Třešti - provozní budova</v>
      </c>
      <c r="F7" s="151"/>
      <c r="G7" s="151"/>
      <c r="H7" s="151"/>
      <c r="L7" s="21"/>
    </row>
    <row r="8" s="1" customFormat="1" ht="12" customHeight="1">
      <c r="B8" s="21"/>
      <c r="D8" s="151" t="s">
        <v>108</v>
      </c>
      <c r="L8" s="21"/>
    </row>
    <row r="9" s="2" customFormat="1" ht="16.5" customHeight="1">
      <c r="A9" s="39"/>
      <c r="B9" s="45"/>
      <c r="C9" s="39"/>
      <c r="D9" s="39"/>
      <c r="E9" s="152" t="s">
        <v>1155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1156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20. 8. 2024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33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ROUND((SUM(BE128:BE250)),  2)</f>
        <v>0</v>
      </c>
      <c r="G35" s="39"/>
      <c r="H35" s="39"/>
      <c r="I35" s="165">
        <v>0.20999999999999999</v>
      </c>
      <c r="J35" s="164">
        <f>ROUND(((SUM(BE128:BE250))*I35),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ROUND((SUM(BF128:BF250)),  2)</f>
        <v>0</v>
      </c>
      <c r="G36" s="39"/>
      <c r="H36" s="39"/>
      <c r="I36" s="165">
        <v>0.12</v>
      </c>
      <c r="J36" s="164">
        <f>ROUND(((SUM(BF128:BF250))*I36),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ROUND((SUM(BG128:BG250)),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ROUND((SUM(BH128:BH250)),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ROUND((SUM(BI128:BI250)),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Snížení energetické náročnosti budov krajské správy a údržby silnic Vysočina v Třešti - provozní budova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1155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D.1.3.1 - Vytápění, VZT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20. 8. 2024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>Krajská správa a údržba silnic Vysočiny p.o.</v>
      </c>
      <c r="G93" s="41"/>
      <c r="H93" s="41"/>
      <c r="I93" s="33" t="s">
        <v>32</v>
      </c>
      <c r="J93" s="37" t="str">
        <f>E23</f>
        <v>PANTA-Š, s.r.o., Slatinice 251, 783 42 Slatinice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40.0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PANTA-Š, s.r.o., Slatinice 251, 783 42 Slatinice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121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124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1157</v>
      </c>
      <c r="E101" s="197"/>
      <c r="F101" s="197"/>
      <c r="G101" s="197"/>
      <c r="H101" s="197"/>
      <c r="I101" s="197"/>
      <c r="J101" s="198">
        <f>J136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1158</v>
      </c>
      <c r="E102" s="197"/>
      <c r="F102" s="197"/>
      <c r="G102" s="197"/>
      <c r="H102" s="197"/>
      <c r="I102" s="197"/>
      <c r="J102" s="198">
        <f>J141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1159</v>
      </c>
      <c r="E103" s="197"/>
      <c r="F103" s="197"/>
      <c r="G103" s="197"/>
      <c r="H103" s="197"/>
      <c r="I103" s="197"/>
      <c r="J103" s="198">
        <f>J163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1160</v>
      </c>
      <c r="E104" s="197"/>
      <c r="F104" s="197"/>
      <c r="G104" s="197"/>
      <c r="H104" s="197"/>
      <c r="I104" s="197"/>
      <c r="J104" s="198">
        <f>J201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1161</v>
      </c>
      <c r="E105" s="197"/>
      <c r="F105" s="197"/>
      <c r="G105" s="197"/>
      <c r="H105" s="197"/>
      <c r="I105" s="197"/>
      <c r="J105" s="198">
        <f>J229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131</v>
      </c>
      <c r="E106" s="192"/>
      <c r="F106" s="192"/>
      <c r="G106" s="192"/>
      <c r="H106" s="192"/>
      <c r="I106" s="192"/>
      <c r="J106" s="193">
        <f>J242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Snížení energetické náročnosti budov krajské správy a údržby silnic Vysočina v Třešti - provozní budova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108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1155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110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D.1.3.1 - Vytápění, VZT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 xml:space="preserve"> </v>
      </c>
      <c r="G122" s="41"/>
      <c r="H122" s="41"/>
      <c r="I122" s="33" t="s">
        <v>22</v>
      </c>
      <c r="J122" s="80" t="str">
        <f>IF(J14="","",J14)</f>
        <v>20. 8. 2024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24</v>
      </c>
      <c r="D124" s="41"/>
      <c r="E124" s="41"/>
      <c r="F124" s="28" t="str">
        <f>E17</f>
        <v>Krajská správa a údržba silnic Vysočiny p.o.</v>
      </c>
      <c r="G124" s="41"/>
      <c r="H124" s="41"/>
      <c r="I124" s="33" t="s">
        <v>32</v>
      </c>
      <c r="J124" s="37" t="str">
        <f>E23</f>
        <v>PANTA-Š, s.r.o., Slatinice 251, 783 42 Slatinice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40.05" customHeight="1">
      <c r="A125" s="39"/>
      <c r="B125" s="40"/>
      <c r="C125" s="33" t="s">
        <v>30</v>
      </c>
      <c r="D125" s="41"/>
      <c r="E125" s="41"/>
      <c r="F125" s="28" t="str">
        <f>IF(E20="","",E20)</f>
        <v>Vyplň údaj</v>
      </c>
      <c r="G125" s="41"/>
      <c r="H125" s="41"/>
      <c r="I125" s="33" t="s">
        <v>35</v>
      </c>
      <c r="J125" s="37" t="str">
        <f>E26</f>
        <v>PANTA-Š, s.r.o., Slatinice 251, 783 42 Slatinice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133</v>
      </c>
      <c r="D127" s="203" t="s">
        <v>62</v>
      </c>
      <c r="E127" s="203" t="s">
        <v>58</v>
      </c>
      <c r="F127" s="203" t="s">
        <v>59</v>
      </c>
      <c r="G127" s="203" t="s">
        <v>134</v>
      </c>
      <c r="H127" s="203" t="s">
        <v>135</v>
      </c>
      <c r="I127" s="203" t="s">
        <v>136</v>
      </c>
      <c r="J127" s="204" t="s">
        <v>114</v>
      </c>
      <c r="K127" s="205" t="s">
        <v>137</v>
      </c>
      <c r="L127" s="206"/>
      <c r="M127" s="101" t="s">
        <v>1</v>
      </c>
      <c r="N127" s="102" t="s">
        <v>41</v>
      </c>
      <c r="O127" s="102" t="s">
        <v>138</v>
      </c>
      <c r="P127" s="102" t="s">
        <v>139</v>
      </c>
      <c r="Q127" s="102" t="s">
        <v>140</v>
      </c>
      <c r="R127" s="102" t="s">
        <v>141</v>
      </c>
      <c r="S127" s="102" t="s">
        <v>142</v>
      </c>
      <c r="T127" s="103" t="s">
        <v>143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144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P129+P242</f>
        <v>0</v>
      </c>
      <c r="Q128" s="105"/>
      <c r="R128" s="209">
        <f>R129+R242</f>
        <v>0.23232700000000001</v>
      </c>
      <c r="S128" s="105"/>
      <c r="T128" s="210">
        <f>T129+T242</f>
        <v>1.0079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76</v>
      </c>
      <c r="AU128" s="18" t="s">
        <v>116</v>
      </c>
      <c r="BK128" s="211">
        <f>BK129+BK242</f>
        <v>0</v>
      </c>
    </row>
    <row r="129" s="12" customFormat="1" ht="25.92" customHeight="1">
      <c r="A129" s="12"/>
      <c r="B129" s="212"/>
      <c r="C129" s="213"/>
      <c r="D129" s="214" t="s">
        <v>76</v>
      </c>
      <c r="E129" s="215" t="s">
        <v>290</v>
      </c>
      <c r="F129" s="215" t="s">
        <v>291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P130+P136+P141+P163+P201+P229</f>
        <v>0</v>
      </c>
      <c r="Q129" s="220"/>
      <c r="R129" s="221">
        <f>R130+R136+R141+R163+R201+R229</f>
        <v>0.23232700000000001</v>
      </c>
      <c r="S129" s="220"/>
      <c r="T129" s="222">
        <f>T130+T136+T141+T163+T201+T229</f>
        <v>1.0079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86</v>
      </c>
      <c r="AT129" s="224" t="s">
        <v>76</v>
      </c>
      <c r="AU129" s="224" t="s">
        <v>77</v>
      </c>
      <c r="AY129" s="223" t="s">
        <v>147</v>
      </c>
      <c r="BK129" s="225">
        <f>BK130+BK136+BK141+BK163+BK201+BK229</f>
        <v>0</v>
      </c>
    </row>
    <row r="130" s="12" customFormat="1" ht="22.8" customHeight="1">
      <c r="A130" s="12"/>
      <c r="B130" s="212"/>
      <c r="C130" s="213"/>
      <c r="D130" s="214" t="s">
        <v>76</v>
      </c>
      <c r="E130" s="226" t="s">
        <v>308</v>
      </c>
      <c r="F130" s="226" t="s">
        <v>309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SUM(P131:P135)</f>
        <v>0</v>
      </c>
      <c r="Q130" s="220"/>
      <c r="R130" s="221">
        <f>SUM(R131:R135)</f>
        <v>0.0072870000000000001</v>
      </c>
      <c r="S130" s="220"/>
      <c r="T130" s="222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86</v>
      </c>
      <c r="AT130" s="224" t="s">
        <v>76</v>
      </c>
      <c r="AU130" s="224" t="s">
        <v>84</v>
      </c>
      <c r="AY130" s="223" t="s">
        <v>147</v>
      </c>
      <c r="BK130" s="225">
        <f>SUM(BK131:BK135)</f>
        <v>0</v>
      </c>
    </row>
    <row r="131" s="2" customFormat="1" ht="37.8" customHeight="1">
      <c r="A131" s="39"/>
      <c r="B131" s="40"/>
      <c r="C131" s="228" t="s">
        <v>84</v>
      </c>
      <c r="D131" s="228" t="s">
        <v>149</v>
      </c>
      <c r="E131" s="229" t="s">
        <v>1162</v>
      </c>
      <c r="F131" s="230" t="s">
        <v>1163</v>
      </c>
      <c r="G131" s="231" t="s">
        <v>320</v>
      </c>
      <c r="H131" s="232">
        <v>15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42</v>
      </c>
      <c r="O131" s="92"/>
      <c r="P131" s="238">
        <f>O131*H131</f>
        <v>0</v>
      </c>
      <c r="Q131" s="238">
        <v>0.00019000000000000001</v>
      </c>
      <c r="R131" s="238">
        <f>Q131*H131</f>
        <v>0.0028500000000000001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237</v>
      </c>
      <c r="AT131" s="240" t="s">
        <v>149</v>
      </c>
      <c r="AU131" s="240" t="s">
        <v>86</v>
      </c>
      <c r="AY131" s="18" t="s">
        <v>147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84</v>
      </c>
      <c r="BK131" s="241">
        <f>ROUND(I131*H131,2)</f>
        <v>0</v>
      </c>
      <c r="BL131" s="18" t="s">
        <v>237</v>
      </c>
      <c r="BM131" s="240" t="s">
        <v>1164</v>
      </c>
    </row>
    <row r="132" s="14" customFormat="1">
      <c r="A132" s="14"/>
      <c r="B132" s="253"/>
      <c r="C132" s="254"/>
      <c r="D132" s="244" t="s">
        <v>155</v>
      </c>
      <c r="E132" s="255" t="s">
        <v>1</v>
      </c>
      <c r="F132" s="256" t="s">
        <v>228</v>
      </c>
      <c r="G132" s="254"/>
      <c r="H132" s="257">
        <v>15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3" t="s">
        <v>155</v>
      </c>
      <c r="AU132" s="263" t="s">
        <v>86</v>
      </c>
      <c r="AV132" s="14" t="s">
        <v>86</v>
      </c>
      <c r="AW132" s="14" t="s">
        <v>34</v>
      </c>
      <c r="AX132" s="14" t="s">
        <v>77</v>
      </c>
      <c r="AY132" s="263" t="s">
        <v>147</v>
      </c>
    </row>
    <row r="133" s="15" customFormat="1">
      <c r="A133" s="15"/>
      <c r="B133" s="264"/>
      <c r="C133" s="265"/>
      <c r="D133" s="244" t="s">
        <v>155</v>
      </c>
      <c r="E133" s="266" t="s">
        <v>1</v>
      </c>
      <c r="F133" s="267" t="s">
        <v>158</v>
      </c>
      <c r="G133" s="265"/>
      <c r="H133" s="268">
        <v>15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4" t="s">
        <v>155</v>
      </c>
      <c r="AU133" s="274" t="s">
        <v>86</v>
      </c>
      <c r="AV133" s="15" t="s">
        <v>153</v>
      </c>
      <c r="AW133" s="15" t="s">
        <v>34</v>
      </c>
      <c r="AX133" s="15" t="s">
        <v>84</v>
      </c>
      <c r="AY133" s="274" t="s">
        <v>147</v>
      </c>
    </row>
    <row r="134" s="2" customFormat="1" ht="16.5" customHeight="1">
      <c r="A134" s="39"/>
      <c r="B134" s="40"/>
      <c r="C134" s="278" t="s">
        <v>86</v>
      </c>
      <c r="D134" s="278" t="s">
        <v>574</v>
      </c>
      <c r="E134" s="279" t="s">
        <v>1165</v>
      </c>
      <c r="F134" s="280" t="s">
        <v>1166</v>
      </c>
      <c r="G134" s="281" t="s">
        <v>320</v>
      </c>
      <c r="H134" s="282">
        <v>15.300000000000001</v>
      </c>
      <c r="I134" s="283"/>
      <c r="J134" s="284">
        <f>ROUND(I134*H134,2)</f>
        <v>0</v>
      </c>
      <c r="K134" s="285"/>
      <c r="L134" s="286"/>
      <c r="M134" s="287" t="s">
        <v>1</v>
      </c>
      <c r="N134" s="288" t="s">
        <v>42</v>
      </c>
      <c r="O134" s="92"/>
      <c r="P134" s="238">
        <f>O134*H134</f>
        <v>0</v>
      </c>
      <c r="Q134" s="238">
        <v>0.00029</v>
      </c>
      <c r="R134" s="238">
        <f>Q134*H134</f>
        <v>0.004437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334</v>
      </c>
      <c r="AT134" s="240" t="s">
        <v>574</v>
      </c>
      <c r="AU134" s="240" t="s">
        <v>86</v>
      </c>
      <c r="AY134" s="18" t="s">
        <v>147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84</v>
      </c>
      <c r="BK134" s="241">
        <f>ROUND(I134*H134,2)</f>
        <v>0</v>
      </c>
      <c r="BL134" s="18" t="s">
        <v>237</v>
      </c>
      <c r="BM134" s="240" t="s">
        <v>1167</v>
      </c>
    </row>
    <row r="135" s="14" customFormat="1">
      <c r="A135" s="14"/>
      <c r="B135" s="253"/>
      <c r="C135" s="254"/>
      <c r="D135" s="244" t="s">
        <v>155</v>
      </c>
      <c r="E135" s="254"/>
      <c r="F135" s="256" t="s">
        <v>1168</v>
      </c>
      <c r="G135" s="254"/>
      <c r="H135" s="257">
        <v>15.300000000000001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155</v>
      </c>
      <c r="AU135" s="263" t="s">
        <v>86</v>
      </c>
      <c r="AV135" s="14" t="s">
        <v>86</v>
      </c>
      <c r="AW135" s="14" t="s">
        <v>4</v>
      </c>
      <c r="AX135" s="14" t="s">
        <v>84</v>
      </c>
      <c r="AY135" s="263" t="s">
        <v>147</v>
      </c>
    </row>
    <row r="136" s="12" customFormat="1" ht="22.8" customHeight="1">
      <c r="A136" s="12"/>
      <c r="B136" s="212"/>
      <c r="C136" s="213"/>
      <c r="D136" s="214" t="s">
        <v>76</v>
      </c>
      <c r="E136" s="226" t="s">
        <v>1169</v>
      </c>
      <c r="F136" s="226" t="s">
        <v>1170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SUM(P137:P140)</f>
        <v>0</v>
      </c>
      <c r="Q136" s="220"/>
      <c r="R136" s="221">
        <f>SUM(R137:R140)</f>
        <v>0.0059500000000000004</v>
      </c>
      <c r="S136" s="220"/>
      <c r="T136" s="222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76</v>
      </c>
      <c r="AU136" s="224" t="s">
        <v>84</v>
      </c>
      <c r="AY136" s="223" t="s">
        <v>147</v>
      </c>
      <c r="BK136" s="225">
        <f>SUM(BK137:BK140)</f>
        <v>0</v>
      </c>
    </row>
    <row r="137" s="2" customFormat="1" ht="24.15" customHeight="1">
      <c r="A137" s="39"/>
      <c r="B137" s="40"/>
      <c r="C137" s="228" t="s">
        <v>165</v>
      </c>
      <c r="D137" s="228" t="s">
        <v>149</v>
      </c>
      <c r="E137" s="229" t="s">
        <v>1171</v>
      </c>
      <c r="F137" s="230" t="s">
        <v>1172</v>
      </c>
      <c r="G137" s="231" t="s">
        <v>1173</v>
      </c>
      <c r="H137" s="232">
        <v>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42</v>
      </c>
      <c r="O137" s="92"/>
      <c r="P137" s="238">
        <f>O137*H137</f>
        <v>0</v>
      </c>
      <c r="Q137" s="238">
        <v>0.00084999999999999995</v>
      </c>
      <c r="R137" s="238">
        <f>Q137*H137</f>
        <v>0.00084999999999999995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237</v>
      </c>
      <c r="AT137" s="240" t="s">
        <v>149</v>
      </c>
      <c r="AU137" s="240" t="s">
        <v>86</v>
      </c>
      <c r="AY137" s="18" t="s">
        <v>147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84</v>
      </c>
      <c r="BK137" s="241">
        <f>ROUND(I137*H137,2)</f>
        <v>0</v>
      </c>
      <c r="BL137" s="18" t="s">
        <v>237</v>
      </c>
      <c r="BM137" s="240" t="s">
        <v>1174</v>
      </c>
    </row>
    <row r="138" s="14" customFormat="1">
      <c r="A138" s="14"/>
      <c r="B138" s="253"/>
      <c r="C138" s="254"/>
      <c r="D138" s="244" t="s">
        <v>155</v>
      </c>
      <c r="E138" s="255" t="s">
        <v>1</v>
      </c>
      <c r="F138" s="256" t="s">
        <v>84</v>
      </c>
      <c r="G138" s="254"/>
      <c r="H138" s="257">
        <v>1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155</v>
      </c>
      <c r="AU138" s="263" t="s">
        <v>86</v>
      </c>
      <c r="AV138" s="14" t="s">
        <v>86</v>
      </c>
      <c r="AW138" s="14" t="s">
        <v>34</v>
      </c>
      <c r="AX138" s="14" t="s">
        <v>77</v>
      </c>
      <c r="AY138" s="263" t="s">
        <v>147</v>
      </c>
    </row>
    <row r="139" s="15" customFormat="1">
      <c r="A139" s="15"/>
      <c r="B139" s="264"/>
      <c r="C139" s="265"/>
      <c r="D139" s="244" t="s">
        <v>155</v>
      </c>
      <c r="E139" s="266" t="s">
        <v>1</v>
      </c>
      <c r="F139" s="267" t="s">
        <v>158</v>
      </c>
      <c r="G139" s="265"/>
      <c r="H139" s="268">
        <v>1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4" t="s">
        <v>155</v>
      </c>
      <c r="AU139" s="274" t="s">
        <v>86</v>
      </c>
      <c r="AV139" s="15" t="s">
        <v>153</v>
      </c>
      <c r="AW139" s="15" t="s">
        <v>34</v>
      </c>
      <c r="AX139" s="15" t="s">
        <v>84</v>
      </c>
      <c r="AY139" s="274" t="s">
        <v>147</v>
      </c>
    </row>
    <row r="140" s="2" customFormat="1" ht="16.5" customHeight="1">
      <c r="A140" s="39"/>
      <c r="B140" s="40"/>
      <c r="C140" s="278" t="s">
        <v>153</v>
      </c>
      <c r="D140" s="278" t="s">
        <v>574</v>
      </c>
      <c r="E140" s="279" t="s">
        <v>1175</v>
      </c>
      <c r="F140" s="280" t="s">
        <v>1176</v>
      </c>
      <c r="G140" s="281" t="s">
        <v>373</v>
      </c>
      <c r="H140" s="282">
        <v>1</v>
      </c>
      <c r="I140" s="283"/>
      <c r="J140" s="284">
        <f>ROUND(I140*H140,2)</f>
        <v>0</v>
      </c>
      <c r="K140" s="285"/>
      <c r="L140" s="286"/>
      <c r="M140" s="287" t="s">
        <v>1</v>
      </c>
      <c r="N140" s="288" t="s">
        <v>42</v>
      </c>
      <c r="O140" s="92"/>
      <c r="P140" s="238">
        <f>O140*H140</f>
        <v>0</v>
      </c>
      <c r="Q140" s="238">
        <v>0.0051000000000000004</v>
      </c>
      <c r="R140" s="238">
        <f>Q140*H140</f>
        <v>0.0051000000000000004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334</v>
      </c>
      <c r="AT140" s="240" t="s">
        <v>574</v>
      </c>
      <c r="AU140" s="240" t="s">
        <v>86</v>
      </c>
      <c r="AY140" s="18" t="s">
        <v>147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84</v>
      </c>
      <c r="BK140" s="241">
        <f>ROUND(I140*H140,2)</f>
        <v>0</v>
      </c>
      <c r="BL140" s="18" t="s">
        <v>237</v>
      </c>
      <c r="BM140" s="240" t="s">
        <v>1177</v>
      </c>
    </row>
    <row r="141" s="12" customFormat="1" ht="22.8" customHeight="1">
      <c r="A141" s="12"/>
      <c r="B141" s="212"/>
      <c r="C141" s="213"/>
      <c r="D141" s="214" t="s">
        <v>76</v>
      </c>
      <c r="E141" s="226" t="s">
        <v>1178</v>
      </c>
      <c r="F141" s="226" t="s">
        <v>1179</v>
      </c>
      <c r="G141" s="213"/>
      <c r="H141" s="213"/>
      <c r="I141" s="216"/>
      <c r="J141" s="227">
        <f>BK141</f>
        <v>0</v>
      </c>
      <c r="K141" s="213"/>
      <c r="L141" s="218"/>
      <c r="M141" s="219"/>
      <c r="N141" s="220"/>
      <c r="O141" s="220"/>
      <c r="P141" s="221">
        <f>SUM(P142:P162)</f>
        <v>0</v>
      </c>
      <c r="Q141" s="220"/>
      <c r="R141" s="221">
        <f>SUM(R142:R162)</f>
        <v>0.19420000000000001</v>
      </c>
      <c r="S141" s="220"/>
      <c r="T141" s="222">
        <f>SUM(T142:T162)</f>
        <v>1.0079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86</v>
      </c>
      <c r="AT141" s="224" t="s">
        <v>76</v>
      </c>
      <c r="AU141" s="224" t="s">
        <v>84</v>
      </c>
      <c r="AY141" s="223" t="s">
        <v>147</v>
      </c>
      <c r="BK141" s="225">
        <f>SUM(BK142:BK162)</f>
        <v>0</v>
      </c>
    </row>
    <row r="142" s="2" customFormat="1" ht="16.5" customHeight="1">
      <c r="A142" s="39"/>
      <c r="B142" s="40"/>
      <c r="C142" s="228" t="s">
        <v>176</v>
      </c>
      <c r="D142" s="228" t="s">
        <v>149</v>
      </c>
      <c r="E142" s="229" t="s">
        <v>1180</v>
      </c>
      <c r="F142" s="230" t="s">
        <v>1181</v>
      </c>
      <c r="G142" s="231" t="s">
        <v>373</v>
      </c>
      <c r="H142" s="232">
        <v>1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1.0079</v>
      </c>
      <c r="T142" s="239">
        <f>S142*H142</f>
        <v>1.0079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237</v>
      </c>
      <c r="AT142" s="240" t="s">
        <v>149</v>
      </c>
      <c r="AU142" s="240" t="s">
        <v>86</v>
      </c>
      <c r="AY142" s="18" t="s">
        <v>147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84</v>
      </c>
      <c r="BK142" s="241">
        <f>ROUND(I142*H142,2)</f>
        <v>0</v>
      </c>
      <c r="BL142" s="18" t="s">
        <v>237</v>
      </c>
      <c r="BM142" s="240" t="s">
        <v>1182</v>
      </c>
    </row>
    <row r="143" s="14" customFormat="1">
      <c r="A143" s="14"/>
      <c r="B143" s="253"/>
      <c r="C143" s="254"/>
      <c r="D143" s="244" t="s">
        <v>155</v>
      </c>
      <c r="E143" s="255" t="s">
        <v>1</v>
      </c>
      <c r="F143" s="256" t="s">
        <v>84</v>
      </c>
      <c r="G143" s="254"/>
      <c r="H143" s="257">
        <v>1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155</v>
      </c>
      <c r="AU143" s="263" t="s">
        <v>86</v>
      </c>
      <c r="AV143" s="14" t="s">
        <v>86</v>
      </c>
      <c r="AW143" s="14" t="s">
        <v>34</v>
      </c>
      <c r="AX143" s="14" t="s">
        <v>77</v>
      </c>
      <c r="AY143" s="263" t="s">
        <v>147</v>
      </c>
    </row>
    <row r="144" s="15" customFormat="1">
      <c r="A144" s="15"/>
      <c r="B144" s="264"/>
      <c r="C144" s="265"/>
      <c r="D144" s="244" t="s">
        <v>155</v>
      </c>
      <c r="E144" s="266" t="s">
        <v>1</v>
      </c>
      <c r="F144" s="267" t="s">
        <v>158</v>
      </c>
      <c r="G144" s="265"/>
      <c r="H144" s="268">
        <v>1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155</v>
      </c>
      <c r="AU144" s="274" t="s">
        <v>86</v>
      </c>
      <c r="AV144" s="15" t="s">
        <v>153</v>
      </c>
      <c r="AW144" s="15" t="s">
        <v>34</v>
      </c>
      <c r="AX144" s="15" t="s">
        <v>84</v>
      </c>
      <c r="AY144" s="274" t="s">
        <v>147</v>
      </c>
    </row>
    <row r="145" s="2" customFormat="1" ht="21.75" customHeight="1">
      <c r="A145" s="39"/>
      <c r="B145" s="40"/>
      <c r="C145" s="228" t="s">
        <v>181</v>
      </c>
      <c r="D145" s="228" t="s">
        <v>149</v>
      </c>
      <c r="E145" s="229" t="s">
        <v>1183</v>
      </c>
      <c r="F145" s="230" t="s">
        <v>1184</v>
      </c>
      <c r="G145" s="231" t="s">
        <v>1173</v>
      </c>
      <c r="H145" s="232">
        <v>1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0.19420000000000001</v>
      </c>
      <c r="R145" s="238">
        <f>Q145*H145</f>
        <v>0.19420000000000001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237</v>
      </c>
      <c r="AT145" s="240" t="s">
        <v>149</v>
      </c>
      <c r="AU145" s="240" t="s">
        <v>86</v>
      </c>
      <c r="AY145" s="18" t="s">
        <v>147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84</v>
      </c>
      <c r="BK145" s="241">
        <f>ROUND(I145*H145,2)</f>
        <v>0</v>
      </c>
      <c r="BL145" s="18" t="s">
        <v>237</v>
      </c>
      <c r="BM145" s="240" t="s">
        <v>1185</v>
      </c>
    </row>
    <row r="146" s="2" customFormat="1">
      <c r="A146" s="39"/>
      <c r="B146" s="40"/>
      <c r="C146" s="41"/>
      <c r="D146" s="244" t="s">
        <v>848</v>
      </c>
      <c r="E146" s="41"/>
      <c r="F146" s="300" t="s">
        <v>1186</v>
      </c>
      <c r="G146" s="41"/>
      <c r="H146" s="41"/>
      <c r="I146" s="301"/>
      <c r="J146" s="41"/>
      <c r="K146" s="41"/>
      <c r="L146" s="45"/>
      <c r="M146" s="302"/>
      <c r="N146" s="303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848</v>
      </c>
      <c r="AU146" s="18" t="s">
        <v>86</v>
      </c>
    </row>
    <row r="147" s="14" customFormat="1">
      <c r="A147" s="14"/>
      <c r="B147" s="253"/>
      <c r="C147" s="254"/>
      <c r="D147" s="244" t="s">
        <v>155</v>
      </c>
      <c r="E147" s="255" t="s">
        <v>1</v>
      </c>
      <c r="F147" s="256" t="s">
        <v>84</v>
      </c>
      <c r="G147" s="254"/>
      <c r="H147" s="257">
        <v>1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155</v>
      </c>
      <c r="AU147" s="263" t="s">
        <v>86</v>
      </c>
      <c r="AV147" s="14" t="s">
        <v>86</v>
      </c>
      <c r="AW147" s="14" t="s">
        <v>34</v>
      </c>
      <c r="AX147" s="14" t="s">
        <v>77</v>
      </c>
      <c r="AY147" s="263" t="s">
        <v>147</v>
      </c>
    </row>
    <row r="148" s="15" customFormat="1">
      <c r="A148" s="15"/>
      <c r="B148" s="264"/>
      <c r="C148" s="265"/>
      <c r="D148" s="244" t="s">
        <v>155</v>
      </c>
      <c r="E148" s="266" t="s">
        <v>1</v>
      </c>
      <c r="F148" s="267" t="s">
        <v>158</v>
      </c>
      <c r="G148" s="265"/>
      <c r="H148" s="268">
        <v>1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4" t="s">
        <v>155</v>
      </c>
      <c r="AU148" s="274" t="s">
        <v>86</v>
      </c>
      <c r="AV148" s="15" t="s">
        <v>153</v>
      </c>
      <c r="AW148" s="15" t="s">
        <v>34</v>
      </c>
      <c r="AX148" s="15" t="s">
        <v>84</v>
      </c>
      <c r="AY148" s="274" t="s">
        <v>147</v>
      </c>
    </row>
    <row r="149" s="2" customFormat="1" ht="24.15" customHeight="1">
      <c r="A149" s="39"/>
      <c r="B149" s="40"/>
      <c r="C149" s="228" t="s">
        <v>186</v>
      </c>
      <c r="D149" s="228" t="s">
        <v>149</v>
      </c>
      <c r="E149" s="229" t="s">
        <v>1187</v>
      </c>
      <c r="F149" s="230" t="s">
        <v>1188</v>
      </c>
      <c r="G149" s="231" t="s">
        <v>373</v>
      </c>
      <c r="H149" s="232">
        <v>1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42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237</v>
      </c>
      <c r="AT149" s="240" t="s">
        <v>149</v>
      </c>
      <c r="AU149" s="240" t="s">
        <v>86</v>
      </c>
      <c r="AY149" s="18" t="s">
        <v>147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84</v>
      </c>
      <c r="BK149" s="241">
        <f>ROUND(I149*H149,2)</f>
        <v>0</v>
      </c>
      <c r="BL149" s="18" t="s">
        <v>237</v>
      </c>
      <c r="BM149" s="240" t="s">
        <v>1189</v>
      </c>
    </row>
    <row r="150" s="14" customFormat="1">
      <c r="A150" s="14"/>
      <c r="B150" s="253"/>
      <c r="C150" s="254"/>
      <c r="D150" s="244" t="s">
        <v>155</v>
      </c>
      <c r="E150" s="255" t="s">
        <v>1</v>
      </c>
      <c r="F150" s="256" t="s">
        <v>84</v>
      </c>
      <c r="G150" s="254"/>
      <c r="H150" s="257">
        <v>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155</v>
      </c>
      <c r="AU150" s="263" t="s">
        <v>86</v>
      </c>
      <c r="AV150" s="14" t="s">
        <v>86</v>
      </c>
      <c r="AW150" s="14" t="s">
        <v>34</v>
      </c>
      <c r="AX150" s="14" t="s">
        <v>77</v>
      </c>
      <c r="AY150" s="263" t="s">
        <v>147</v>
      </c>
    </row>
    <row r="151" s="15" customFormat="1">
      <c r="A151" s="15"/>
      <c r="B151" s="264"/>
      <c r="C151" s="265"/>
      <c r="D151" s="244" t="s">
        <v>155</v>
      </c>
      <c r="E151" s="266" t="s">
        <v>1</v>
      </c>
      <c r="F151" s="267" t="s">
        <v>158</v>
      </c>
      <c r="G151" s="265"/>
      <c r="H151" s="268">
        <v>1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4" t="s">
        <v>155</v>
      </c>
      <c r="AU151" s="274" t="s">
        <v>86</v>
      </c>
      <c r="AV151" s="15" t="s">
        <v>153</v>
      </c>
      <c r="AW151" s="15" t="s">
        <v>34</v>
      </c>
      <c r="AX151" s="15" t="s">
        <v>84</v>
      </c>
      <c r="AY151" s="274" t="s">
        <v>147</v>
      </c>
    </row>
    <row r="152" s="2" customFormat="1" ht="24.15" customHeight="1">
      <c r="A152" s="39"/>
      <c r="B152" s="40"/>
      <c r="C152" s="228" t="s">
        <v>192</v>
      </c>
      <c r="D152" s="228" t="s">
        <v>149</v>
      </c>
      <c r="E152" s="229" t="s">
        <v>1190</v>
      </c>
      <c r="F152" s="230" t="s">
        <v>1191</v>
      </c>
      <c r="G152" s="231" t="s">
        <v>920</v>
      </c>
      <c r="H152" s="232">
        <v>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42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237</v>
      </c>
      <c r="AT152" s="240" t="s">
        <v>149</v>
      </c>
      <c r="AU152" s="240" t="s">
        <v>86</v>
      </c>
      <c r="AY152" s="18" t="s">
        <v>147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84</v>
      </c>
      <c r="BK152" s="241">
        <f>ROUND(I152*H152,2)</f>
        <v>0</v>
      </c>
      <c r="BL152" s="18" t="s">
        <v>237</v>
      </c>
      <c r="BM152" s="240" t="s">
        <v>1192</v>
      </c>
    </row>
    <row r="153" s="14" customFormat="1">
      <c r="A153" s="14"/>
      <c r="B153" s="253"/>
      <c r="C153" s="254"/>
      <c r="D153" s="244" t="s">
        <v>155</v>
      </c>
      <c r="E153" s="255" t="s">
        <v>1</v>
      </c>
      <c r="F153" s="256" t="s">
        <v>84</v>
      </c>
      <c r="G153" s="254"/>
      <c r="H153" s="257">
        <v>1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155</v>
      </c>
      <c r="AU153" s="263" t="s">
        <v>86</v>
      </c>
      <c r="AV153" s="14" t="s">
        <v>86</v>
      </c>
      <c r="AW153" s="14" t="s">
        <v>34</v>
      </c>
      <c r="AX153" s="14" t="s">
        <v>77</v>
      </c>
      <c r="AY153" s="263" t="s">
        <v>147</v>
      </c>
    </row>
    <row r="154" s="15" customFormat="1">
      <c r="A154" s="15"/>
      <c r="B154" s="264"/>
      <c r="C154" s="265"/>
      <c r="D154" s="244" t="s">
        <v>155</v>
      </c>
      <c r="E154" s="266" t="s">
        <v>1</v>
      </c>
      <c r="F154" s="267" t="s">
        <v>158</v>
      </c>
      <c r="G154" s="265"/>
      <c r="H154" s="268">
        <v>1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4" t="s">
        <v>155</v>
      </c>
      <c r="AU154" s="274" t="s">
        <v>86</v>
      </c>
      <c r="AV154" s="15" t="s">
        <v>153</v>
      </c>
      <c r="AW154" s="15" t="s">
        <v>34</v>
      </c>
      <c r="AX154" s="15" t="s">
        <v>84</v>
      </c>
      <c r="AY154" s="274" t="s">
        <v>147</v>
      </c>
    </row>
    <row r="155" s="2" customFormat="1" ht="21.75" customHeight="1">
      <c r="A155" s="39"/>
      <c r="B155" s="40"/>
      <c r="C155" s="228" t="s">
        <v>197</v>
      </c>
      <c r="D155" s="228" t="s">
        <v>149</v>
      </c>
      <c r="E155" s="229" t="s">
        <v>1193</v>
      </c>
      <c r="F155" s="230" t="s">
        <v>1194</v>
      </c>
      <c r="G155" s="231" t="s">
        <v>320</v>
      </c>
      <c r="H155" s="232">
        <v>17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42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237</v>
      </c>
      <c r="AT155" s="240" t="s">
        <v>149</v>
      </c>
      <c r="AU155" s="240" t="s">
        <v>86</v>
      </c>
      <c r="AY155" s="18" t="s">
        <v>147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84</v>
      </c>
      <c r="BK155" s="241">
        <f>ROUND(I155*H155,2)</f>
        <v>0</v>
      </c>
      <c r="BL155" s="18" t="s">
        <v>237</v>
      </c>
      <c r="BM155" s="240" t="s">
        <v>1195</v>
      </c>
    </row>
    <row r="156" s="2" customFormat="1">
      <c r="A156" s="39"/>
      <c r="B156" s="40"/>
      <c r="C156" s="41"/>
      <c r="D156" s="244" t="s">
        <v>848</v>
      </c>
      <c r="E156" s="41"/>
      <c r="F156" s="300" t="s">
        <v>1196</v>
      </c>
      <c r="G156" s="41"/>
      <c r="H156" s="41"/>
      <c r="I156" s="301"/>
      <c r="J156" s="41"/>
      <c r="K156" s="41"/>
      <c r="L156" s="45"/>
      <c r="M156" s="302"/>
      <c r="N156" s="303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848</v>
      </c>
      <c r="AU156" s="18" t="s">
        <v>86</v>
      </c>
    </row>
    <row r="157" s="14" customFormat="1">
      <c r="A157" s="14"/>
      <c r="B157" s="253"/>
      <c r="C157" s="254"/>
      <c r="D157" s="244" t="s">
        <v>155</v>
      </c>
      <c r="E157" s="255" t="s">
        <v>1</v>
      </c>
      <c r="F157" s="256" t="s">
        <v>244</v>
      </c>
      <c r="G157" s="254"/>
      <c r="H157" s="257">
        <v>17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155</v>
      </c>
      <c r="AU157" s="263" t="s">
        <v>86</v>
      </c>
      <c r="AV157" s="14" t="s">
        <v>86</v>
      </c>
      <c r="AW157" s="14" t="s">
        <v>34</v>
      </c>
      <c r="AX157" s="14" t="s">
        <v>77</v>
      </c>
      <c r="AY157" s="263" t="s">
        <v>147</v>
      </c>
    </row>
    <row r="158" s="15" customFormat="1">
      <c r="A158" s="15"/>
      <c r="B158" s="264"/>
      <c r="C158" s="265"/>
      <c r="D158" s="244" t="s">
        <v>155</v>
      </c>
      <c r="E158" s="266" t="s">
        <v>1</v>
      </c>
      <c r="F158" s="267" t="s">
        <v>158</v>
      </c>
      <c r="G158" s="265"/>
      <c r="H158" s="268">
        <v>17</v>
      </c>
      <c r="I158" s="269"/>
      <c r="J158" s="265"/>
      <c r="K158" s="265"/>
      <c r="L158" s="270"/>
      <c r="M158" s="271"/>
      <c r="N158" s="272"/>
      <c r="O158" s="272"/>
      <c r="P158" s="272"/>
      <c r="Q158" s="272"/>
      <c r="R158" s="272"/>
      <c r="S158" s="272"/>
      <c r="T158" s="27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4" t="s">
        <v>155</v>
      </c>
      <c r="AU158" s="274" t="s">
        <v>86</v>
      </c>
      <c r="AV158" s="15" t="s">
        <v>153</v>
      </c>
      <c r="AW158" s="15" t="s">
        <v>34</v>
      </c>
      <c r="AX158" s="15" t="s">
        <v>84</v>
      </c>
      <c r="AY158" s="274" t="s">
        <v>147</v>
      </c>
    </row>
    <row r="159" s="2" customFormat="1" ht="16.5" customHeight="1">
      <c r="A159" s="39"/>
      <c r="B159" s="40"/>
      <c r="C159" s="228" t="s">
        <v>203</v>
      </c>
      <c r="D159" s="228" t="s">
        <v>149</v>
      </c>
      <c r="E159" s="229" t="s">
        <v>1197</v>
      </c>
      <c r="F159" s="230" t="s">
        <v>1198</v>
      </c>
      <c r="G159" s="231" t="s">
        <v>920</v>
      </c>
      <c r="H159" s="232">
        <v>1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42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237</v>
      </c>
      <c r="AT159" s="240" t="s">
        <v>149</v>
      </c>
      <c r="AU159" s="240" t="s">
        <v>86</v>
      </c>
      <c r="AY159" s="18" t="s">
        <v>147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84</v>
      </c>
      <c r="BK159" s="241">
        <f>ROUND(I159*H159,2)</f>
        <v>0</v>
      </c>
      <c r="BL159" s="18" t="s">
        <v>237</v>
      </c>
      <c r="BM159" s="240" t="s">
        <v>1199</v>
      </c>
    </row>
    <row r="160" s="14" customFormat="1">
      <c r="A160" s="14"/>
      <c r="B160" s="253"/>
      <c r="C160" s="254"/>
      <c r="D160" s="244" t="s">
        <v>155</v>
      </c>
      <c r="E160" s="255" t="s">
        <v>1</v>
      </c>
      <c r="F160" s="256" t="s">
        <v>84</v>
      </c>
      <c r="G160" s="254"/>
      <c r="H160" s="257">
        <v>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155</v>
      </c>
      <c r="AU160" s="263" t="s">
        <v>86</v>
      </c>
      <c r="AV160" s="14" t="s">
        <v>86</v>
      </c>
      <c r="AW160" s="14" t="s">
        <v>34</v>
      </c>
      <c r="AX160" s="14" t="s">
        <v>77</v>
      </c>
      <c r="AY160" s="263" t="s">
        <v>147</v>
      </c>
    </row>
    <row r="161" s="15" customFormat="1">
      <c r="A161" s="15"/>
      <c r="B161" s="264"/>
      <c r="C161" s="265"/>
      <c r="D161" s="244" t="s">
        <v>155</v>
      </c>
      <c r="E161" s="266" t="s">
        <v>1</v>
      </c>
      <c r="F161" s="267" t="s">
        <v>158</v>
      </c>
      <c r="G161" s="265"/>
      <c r="H161" s="268">
        <v>1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4" t="s">
        <v>155</v>
      </c>
      <c r="AU161" s="274" t="s">
        <v>86</v>
      </c>
      <c r="AV161" s="15" t="s">
        <v>153</v>
      </c>
      <c r="AW161" s="15" t="s">
        <v>34</v>
      </c>
      <c r="AX161" s="15" t="s">
        <v>84</v>
      </c>
      <c r="AY161" s="274" t="s">
        <v>147</v>
      </c>
    </row>
    <row r="162" s="2" customFormat="1" ht="24.15" customHeight="1">
      <c r="A162" s="39"/>
      <c r="B162" s="40"/>
      <c r="C162" s="228" t="s">
        <v>208</v>
      </c>
      <c r="D162" s="228" t="s">
        <v>149</v>
      </c>
      <c r="E162" s="229" t="s">
        <v>1200</v>
      </c>
      <c r="F162" s="230" t="s">
        <v>1201</v>
      </c>
      <c r="G162" s="231" t="s">
        <v>189</v>
      </c>
      <c r="H162" s="232">
        <v>0.19400000000000001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237</v>
      </c>
      <c r="AT162" s="240" t="s">
        <v>149</v>
      </c>
      <c r="AU162" s="240" t="s">
        <v>86</v>
      </c>
      <c r="AY162" s="18" t="s">
        <v>147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84</v>
      </c>
      <c r="BK162" s="241">
        <f>ROUND(I162*H162,2)</f>
        <v>0</v>
      </c>
      <c r="BL162" s="18" t="s">
        <v>237</v>
      </c>
      <c r="BM162" s="240" t="s">
        <v>1202</v>
      </c>
    </row>
    <row r="163" s="12" customFormat="1" ht="22.8" customHeight="1">
      <c r="A163" s="12"/>
      <c r="B163" s="212"/>
      <c r="C163" s="213"/>
      <c r="D163" s="214" t="s">
        <v>76</v>
      </c>
      <c r="E163" s="226" t="s">
        <v>1203</v>
      </c>
      <c r="F163" s="226" t="s">
        <v>1204</v>
      </c>
      <c r="G163" s="213"/>
      <c r="H163" s="213"/>
      <c r="I163" s="216"/>
      <c r="J163" s="227">
        <f>BK163</f>
        <v>0</v>
      </c>
      <c r="K163" s="213"/>
      <c r="L163" s="218"/>
      <c r="M163" s="219"/>
      <c r="N163" s="220"/>
      <c r="O163" s="220"/>
      <c r="P163" s="221">
        <f>SUM(P164:P200)</f>
        <v>0</v>
      </c>
      <c r="Q163" s="220"/>
      <c r="R163" s="221">
        <f>SUM(R164:R200)</f>
        <v>0.021870000000000001</v>
      </c>
      <c r="S163" s="220"/>
      <c r="T163" s="222">
        <f>SUM(T164:T200)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3" t="s">
        <v>86</v>
      </c>
      <c r="AT163" s="224" t="s">
        <v>76</v>
      </c>
      <c r="AU163" s="224" t="s">
        <v>84</v>
      </c>
      <c r="AY163" s="223" t="s">
        <v>147</v>
      </c>
      <c r="BK163" s="225">
        <f>SUM(BK164:BK200)</f>
        <v>0</v>
      </c>
    </row>
    <row r="164" s="2" customFormat="1" ht="16.5" customHeight="1">
      <c r="A164" s="39"/>
      <c r="B164" s="40"/>
      <c r="C164" s="228" t="s">
        <v>8</v>
      </c>
      <c r="D164" s="228" t="s">
        <v>149</v>
      </c>
      <c r="E164" s="229" t="s">
        <v>1205</v>
      </c>
      <c r="F164" s="230" t="s">
        <v>1206</v>
      </c>
      <c r="G164" s="231" t="s">
        <v>320</v>
      </c>
      <c r="H164" s="232">
        <v>15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42</v>
      </c>
      <c r="O164" s="92"/>
      <c r="P164" s="238">
        <f>O164*H164</f>
        <v>0</v>
      </c>
      <c r="Q164" s="238">
        <v>0.00046000000000000001</v>
      </c>
      <c r="R164" s="238">
        <f>Q164*H164</f>
        <v>0.0068999999999999999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237</v>
      </c>
      <c r="AT164" s="240" t="s">
        <v>149</v>
      </c>
      <c r="AU164" s="240" t="s">
        <v>86</v>
      </c>
      <c r="AY164" s="18" t="s">
        <v>147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84</v>
      </c>
      <c r="BK164" s="241">
        <f>ROUND(I164*H164,2)</f>
        <v>0</v>
      </c>
      <c r="BL164" s="18" t="s">
        <v>237</v>
      </c>
      <c r="BM164" s="240" t="s">
        <v>1207</v>
      </c>
    </row>
    <row r="165" s="14" customFormat="1">
      <c r="A165" s="14"/>
      <c r="B165" s="253"/>
      <c r="C165" s="254"/>
      <c r="D165" s="244" t="s">
        <v>155</v>
      </c>
      <c r="E165" s="255" t="s">
        <v>1</v>
      </c>
      <c r="F165" s="256" t="s">
        <v>228</v>
      </c>
      <c r="G165" s="254"/>
      <c r="H165" s="257">
        <v>15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155</v>
      </c>
      <c r="AU165" s="263" t="s">
        <v>86</v>
      </c>
      <c r="AV165" s="14" t="s">
        <v>86</v>
      </c>
      <c r="AW165" s="14" t="s">
        <v>34</v>
      </c>
      <c r="AX165" s="14" t="s">
        <v>77</v>
      </c>
      <c r="AY165" s="263" t="s">
        <v>147</v>
      </c>
    </row>
    <row r="166" s="15" customFormat="1">
      <c r="A166" s="15"/>
      <c r="B166" s="264"/>
      <c r="C166" s="265"/>
      <c r="D166" s="244" t="s">
        <v>155</v>
      </c>
      <c r="E166" s="266" t="s">
        <v>1</v>
      </c>
      <c r="F166" s="267" t="s">
        <v>158</v>
      </c>
      <c r="G166" s="265"/>
      <c r="H166" s="268">
        <v>15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155</v>
      </c>
      <c r="AU166" s="274" t="s">
        <v>86</v>
      </c>
      <c r="AV166" s="15" t="s">
        <v>153</v>
      </c>
      <c r="AW166" s="15" t="s">
        <v>34</v>
      </c>
      <c r="AX166" s="15" t="s">
        <v>84</v>
      </c>
      <c r="AY166" s="274" t="s">
        <v>147</v>
      </c>
    </row>
    <row r="167" s="2" customFormat="1" ht="16.5" customHeight="1">
      <c r="A167" s="39"/>
      <c r="B167" s="40"/>
      <c r="C167" s="228" t="s">
        <v>216</v>
      </c>
      <c r="D167" s="228" t="s">
        <v>149</v>
      </c>
      <c r="E167" s="229" t="s">
        <v>1208</v>
      </c>
      <c r="F167" s="230" t="s">
        <v>1209</v>
      </c>
      <c r="G167" s="231" t="s">
        <v>320</v>
      </c>
      <c r="H167" s="232">
        <v>3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42</v>
      </c>
      <c r="O167" s="92"/>
      <c r="P167" s="238">
        <f>O167*H167</f>
        <v>0</v>
      </c>
      <c r="Q167" s="238">
        <v>0.00124</v>
      </c>
      <c r="R167" s="238">
        <f>Q167*H167</f>
        <v>0.0037200000000000002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237</v>
      </c>
      <c r="AT167" s="240" t="s">
        <v>149</v>
      </c>
      <c r="AU167" s="240" t="s">
        <v>86</v>
      </c>
      <c r="AY167" s="18" t="s">
        <v>147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84</v>
      </c>
      <c r="BK167" s="241">
        <f>ROUND(I167*H167,2)</f>
        <v>0</v>
      </c>
      <c r="BL167" s="18" t="s">
        <v>237</v>
      </c>
      <c r="BM167" s="240" t="s">
        <v>1210</v>
      </c>
    </row>
    <row r="168" s="14" customFormat="1">
      <c r="A168" s="14"/>
      <c r="B168" s="253"/>
      <c r="C168" s="254"/>
      <c r="D168" s="244" t="s">
        <v>155</v>
      </c>
      <c r="E168" s="255" t="s">
        <v>1</v>
      </c>
      <c r="F168" s="256" t="s">
        <v>165</v>
      </c>
      <c r="G168" s="254"/>
      <c r="H168" s="257">
        <v>3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155</v>
      </c>
      <c r="AU168" s="263" t="s">
        <v>86</v>
      </c>
      <c r="AV168" s="14" t="s">
        <v>86</v>
      </c>
      <c r="AW168" s="14" t="s">
        <v>34</v>
      </c>
      <c r="AX168" s="14" t="s">
        <v>77</v>
      </c>
      <c r="AY168" s="263" t="s">
        <v>147</v>
      </c>
    </row>
    <row r="169" s="15" customFormat="1">
      <c r="A169" s="15"/>
      <c r="B169" s="264"/>
      <c r="C169" s="265"/>
      <c r="D169" s="244" t="s">
        <v>155</v>
      </c>
      <c r="E169" s="266" t="s">
        <v>1</v>
      </c>
      <c r="F169" s="267" t="s">
        <v>158</v>
      </c>
      <c r="G169" s="265"/>
      <c r="H169" s="268">
        <v>3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155</v>
      </c>
      <c r="AU169" s="274" t="s">
        <v>86</v>
      </c>
      <c r="AV169" s="15" t="s">
        <v>153</v>
      </c>
      <c r="AW169" s="15" t="s">
        <v>34</v>
      </c>
      <c r="AX169" s="15" t="s">
        <v>84</v>
      </c>
      <c r="AY169" s="274" t="s">
        <v>147</v>
      </c>
    </row>
    <row r="170" s="2" customFormat="1" ht="16.5" customHeight="1">
      <c r="A170" s="39"/>
      <c r="B170" s="40"/>
      <c r="C170" s="228" t="s">
        <v>222</v>
      </c>
      <c r="D170" s="228" t="s">
        <v>149</v>
      </c>
      <c r="E170" s="229" t="s">
        <v>1211</v>
      </c>
      <c r="F170" s="230" t="s">
        <v>1212</v>
      </c>
      <c r="G170" s="231" t="s">
        <v>320</v>
      </c>
      <c r="H170" s="232">
        <v>18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42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237</v>
      </c>
      <c r="AT170" s="240" t="s">
        <v>149</v>
      </c>
      <c r="AU170" s="240" t="s">
        <v>86</v>
      </c>
      <c r="AY170" s="18" t="s">
        <v>147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84</v>
      </c>
      <c r="BK170" s="241">
        <f>ROUND(I170*H170,2)</f>
        <v>0</v>
      </c>
      <c r="BL170" s="18" t="s">
        <v>237</v>
      </c>
      <c r="BM170" s="240" t="s">
        <v>1213</v>
      </c>
    </row>
    <row r="171" s="14" customFormat="1">
      <c r="A171" s="14"/>
      <c r="B171" s="253"/>
      <c r="C171" s="254"/>
      <c r="D171" s="244" t="s">
        <v>155</v>
      </c>
      <c r="E171" s="255" t="s">
        <v>1</v>
      </c>
      <c r="F171" s="256" t="s">
        <v>1214</v>
      </c>
      <c r="G171" s="254"/>
      <c r="H171" s="257">
        <v>18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155</v>
      </c>
      <c r="AU171" s="263" t="s">
        <v>86</v>
      </c>
      <c r="AV171" s="14" t="s">
        <v>86</v>
      </c>
      <c r="AW171" s="14" t="s">
        <v>34</v>
      </c>
      <c r="AX171" s="14" t="s">
        <v>77</v>
      </c>
      <c r="AY171" s="263" t="s">
        <v>147</v>
      </c>
    </row>
    <row r="172" s="15" customFormat="1">
      <c r="A172" s="15"/>
      <c r="B172" s="264"/>
      <c r="C172" s="265"/>
      <c r="D172" s="244" t="s">
        <v>155</v>
      </c>
      <c r="E172" s="266" t="s">
        <v>1</v>
      </c>
      <c r="F172" s="267" t="s">
        <v>158</v>
      </c>
      <c r="G172" s="265"/>
      <c r="H172" s="268">
        <v>18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4" t="s">
        <v>155</v>
      </c>
      <c r="AU172" s="274" t="s">
        <v>86</v>
      </c>
      <c r="AV172" s="15" t="s">
        <v>153</v>
      </c>
      <c r="AW172" s="15" t="s">
        <v>34</v>
      </c>
      <c r="AX172" s="15" t="s">
        <v>84</v>
      </c>
      <c r="AY172" s="274" t="s">
        <v>147</v>
      </c>
    </row>
    <row r="173" s="2" customFormat="1" ht="24.15" customHeight="1">
      <c r="A173" s="39"/>
      <c r="B173" s="40"/>
      <c r="C173" s="228" t="s">
        <v>228</v>
      </c>
      <c r="D173" s="228" t="s">
        <v>149</v>
      </c>
      <c r="E173" s="229" t="s">
        <v>1215</v>
      </c>
      <c r="F173" s="230" t="s">
        <v>1216</v>
      </c>
      <c r="G173" s="231" t="s">
        <v>320</v>
      </c>
      <c r="H173" s="232">
        <v>25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42</v>
      </c>
      <c r="O173" s="92"/>
      <c r="P173" s="238">
        <f>O173*H173</f>
        <v>0</v>
      </c>
      <c r="Q173" s="238">
        <v>0.00036999999999999999</v>
      </c>
      <c r="R173" s="238">
        <f>Q173*H173</f>
        <v>0.0092499999999999995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237</v>
      </c>
      <c r="AT173" s="240" t="s">
        <v>149</v>
      </c>
      <c r="AU173" s="240" t="s">
        <v>86</v>
      </c>
      <c r="AY173" s="18" t="s">
        <v>147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84</v>
      </c>
      <c r="BK173" s="241">
        <f>ROUND(I173*H173,2)</f>
        <v>0</v>
      </c>
      <c r="BL173" s="18" t="s">
        <v>237</v>
      </c>
      <c r="BM173" s="240" t="s">
        <v>1217</v>
      </c>
    </row>
    <row r="174" s="14" customFormat="1">
      <c r="A174" s="14"/>
      <c r="B174" s="253"/>
      <c r="C174" s="254"/>
      <c r="D174" s="244" t="s">
        <v>155</v>
      </c>
      <c r="E174" s="255" t="s">
        <v>1</v>
      </c>
      <c r="F174" s="256" t="s">
        <v>281</v>
      </c>
      <c r="G174" s="254"/>
      <c r="H174" s="257">
        <v>25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155</v>
      </c>
      <c r="AU174" s="263" t="s">
        <v>86</v>
      </c>
      <c r="AV174" s="14" t="s">
        <v>86</v>
      </c>
      <c r="AW174" s="14" t="s">
        <v>34</v>
      </c>
      <c r="AX174" s="14" t="s">
        <v>77</v>
      </c>
      <c r="AY174" s="263" t="s">
        <v>147</v>
      </c>
    </row>
    <row r="175" s="15" customFormat="1">
      <c r="A175" s="15"/>
      <c r="B175" s="264"/>
      <c r="C175" s="265"/>
      <c r="D175" s="244" t="s">
        <v>155</v>
      </c>
      <c r="E175" s="266" t="s">
        <v>1</v>
      </c>
      <c r="F175" s="267" t="s">
        <v>158</v>
      </c>
      <c r="G175" s="265"/>
      <c r="H175" s="268">
        <v>25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4" t="s">
        <v>155</v>
      </c>
      <c r="AU175" s="274" t="s">
        <v>86</v>
      </c>
      <c r="AV175" s="15" t="s">
        <v>153</v>
      </c>
      <c r="AW175" s="15" t="s">
        <v>34</v>
      </c>
      <c r="AX175" s="15" t="s">
        <v>84</v>
      </c>
      <c r="AY175" s="274" t="s">
        <v>147</v>
      </c>
    </row>
    <row r="176" s="2" customFormat="1" ht="33" customHeight="1">
      <c r="A176" s="39"/>
      <c r="B176" s="40"/>
      <c r="C176" s="228" t="s">
        <v>237</v>
      </c>
      <c r="D176" s="228" t="s">
        <v>149</v>
      </c>
      <c r="E176" s="229" t="s">
        <v>1218</v>
      </c>
      <c r="F176" s="230" t="s">
        <v>1219</v>
      </c>
      <c r="G176" s="231" t="s">
        <v>320</v>
      </c>
      <c r="H176" s="232">
        <v>25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42</v>
      </c>
      <c r="O176" s="92"/>
      <c r="P176" s="238">
        <f>O176*H176</f>
        <v>0</v>
      </c>
      <c r="Q176" s="238">
        <v>8.0000000000000007E-05</v>
      </c>
      <c r="R176" s="238">
        <f>Q176*H176</f>
        <v>0.002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237</v>
      </c>
      <c r="AT176" s="240" t="s">
        <v>149</v>
      </c>
      <c r="AU176" s="240" t="s">
        <v>86</v>
      </c>
      <c r="AY176" s="18" t="s">
        <v>147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84</v>
      </c>
      <c r="BK176" s="241">
        <f>ROUND(I176*H176,2)</f>
        <v>0</v>
      </c>
      <c r="BL176" s="18" t="s">
        <v>237</v>
      </c>
      <c r="BM176" s="240" t="s">
        <v>1220</v>
      </c>
    </row>
    <row r="177" s="14" customFormat="1">
      <c r="A177" s="14"/>
      <c r="B177" s="253"/>
      <c r="C177" s="254"/>
      <c r="D177" s="244" t="s">
        <v>155</v>
      </c>
      <c r="E177" s="255" t="s">
        <v>1</v>
      </c>
      <c r="F177" s="256" t="s">
        <v>281</v>
      </c>
      <c r="G177" s="254"/>
      <c r="H177" s="257">
        <v>25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155</v>
      </c>
      <c r="AU177" s="263" t="s">
        <v>86</v>
      </c>
      <c r="AV177" s="14" t="s">
        <v>86</v>
      </c>
      <c r="AW177" s="14" t="s">
        <v>34</v>
      </c>
      <c r="AX177" s="14" t="s">
        <v>77</v>
      </c>
      <c r="AY177" s="263" t="s">
        <v>147</v>
      </c>
    </row>
    <row r="178" s="15" customFormat="1">
      <c r="A178" s="15"/>
      <c r="B178" s="264"/>
      <c r="C178" s="265"/>
      <c r="D178" s="244" t="s">
        <v>155</v>
      </c>
      <c r="E178" s="266" t="s">
        <v>1</v>
      </c>
      <c r="F178" s="267" t="s">
        <v>158</v>
      </c>
      <c r="G178" s="265"/>
      <c r="H178" s="268">
        <v>25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4" t="s">
        <v>155</v>
      </c>
      <c r="AU178" s="274" t="s">
        <v>86</v>
      </c>
      <c r="AV178" s="15" t="s">
        <v>153</v>
      </c>
      <c r="AW178" s="15" t="s">
        <v>34</v>
      </c>
      <c r="AX178" s="15" t="s">
        <v>84</v>
      </c>
      <c r="AY178" s="274" t="s">
        <v>147</v>
      </c>
    </row>
    <row r="179" s="2" customFormat="1" ht="16.5" customHeight="1">
      <c r="A179" s="39"/>
      <c r="B179" s="40"/>
      <c r="C179" s="228" t="s">
        <v>244</v>
      </c>
      <c r="D179" s="228" t="s">
        <v>149</v>
      </c>
      <c r="E179" s="229" t="s">
        <v>1221</v>
      </c>
      <c r="F179" s="230" t="s">
        <v>1222</v>
      </c>
      <c r="G179" s="231" t="s">
        <v>1223</v>
      </c>
      <c r="H179" s="232">
        <v>20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42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237</v>
      </c>
      <c r="AT179" s="240" t="s">
        <v>149</v>
      </c>
      <c r="AU179" s="240" t="s">
        <v>86</v>
      </c>
      <c r="AY179" s="18" t="s">
        <v>147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84</v>
      </c>
      <c r="BK179" s="241">
        <f>ROUND(I179*H179,2)</f>
        <v>0</v>
      </c>
      <c r="BL179" s="18" t="s">
        <v>237</v>
      </c>
      <c r="BM179" s="240" t="s">
        <v>1224</v>
      </c>
    </row>
    <row r="180" s="14" customFormat="1">
      <c r="A180" s="14"/>
      <c r="B180" s="253"/>
      <c r="C180" s="254"/>
      <c r="D180" s="244" t="s">
        <v>155</v>
      </c>
      <c r="E180" s="255" t="s">
        <v>1</v>
      </c>
      <c r="F180" s="256" t="s">
        <v>261</v>
      </c>
      <c r="G180" s="254"/>
      <c r="H180" s="257">
        <v>20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155</v>
      </c>
      <c r="AU180" s="263" t="s">
        <v>86</v>
      </c>
      <c r="AV180" s="14" t="s">
        <v>86</v>
      </c>
      <c r="AW180" s="14" t="s">
        <v>34</v>
      </c>
      <c r="AX180" s="14" t="s">
        <v>77</v>
      </c>
      <c r="AY180" s="263" t="s">
        <v>147</v>
      </c>
    </row>
    <row r="181" s="15" customFormat="1">
      <c r="A181" s="15"/>
      <c r="B181" s="264"/>
      <c r="C181" s="265"/>
      <c r="D181" s="244" t="s">
        <v>155</v>
      </c>
      <c r="E181" s="266" t="s">
        <v>1</v>
      </c>
      <c r="F181" s="267" t="s">
        <v>158</v>
      </c>
      <c r="G181" s="265"/>
      <c r="H181" s="268">
        <v>20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4" t="s">
        <v>155</v>
      </c>
      <c r="AU181" s="274" t="s">
        <v>86</v>
      </c>
      <c r="AV181" s="15" t="s">
        <v>153</v>
      </c>
      <c r="AW181" s="15" t="s">
        <v>34</v>
      </c>
      <c r="AX181" s="15" t="s">
        <v>84</v>
      </c>
      <c r="AY181" s="274" t="s">
        <v>147</v>
      </c>
    </row>
    <row r="182" s="2" customFormat="1" ht="16.5" customHeight="1">
      <c r="A182" s="39"/>
      <c r="B182" s="40"/>
      <c r="C182" s="228" t="s">
        <v>249</v>
      </c>
      <c r="D182" s="228" t="s">
        <v>149</v>
      </c>
      <c r="E182" s="229" t="s">
        <v>1225</v>
      </c>
      <c r="F182" s="230" t="s">
        <v>1226</v>
      </c>
      <c r="G182" s="231" t="s">
        <v>152</v>
      </c>
      <c r="H182" s="232">
        <v>2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42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237</v>
      </c>
      <c r="AT182" s="240" t="s">
        <v>149</v>
      </c>
      <c r="AU182" s="240" t="s">
        <v>86</v>
      </c>
      <c r="AY182" s="18" t="s">
        <v>147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84</v>
      </c>
      <c r="BK182" s="241">
        <f>ROUND(I182*H182,2)</f>
        <v>0</v>
      </c>
      <c r="BL182" s="18" t="s">
        <v>237</v>
      </c>
      <c r="BM182" s="240" t="s">
        <v>1227</v>
      </c>
    </row>
    <row r="183" s="14" customFormat="1">
      <c r="A183" s="14"/>
      <c r="B183" s="253"/>
      <c r="C183" s="254"/>
      <c r="D183" s="244" t="s">
        <v>155</v>
      </c>
      <c r="E183" s="255" t="s">
        <v>1</v>
      </c>
      <c r="F183" s="256" t="s">
        <v>86</v>
      </c>
      <c r="G183" s="254"/>
      <c r="H183" s="257">
        <v>2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155</v>
      </c>
      <c r="AU183" s="263" t="s">
        <v>86</v>
      </c>
      <c r="AV183" s="14" t="s">
        <v>86</v>
      </c>
      <c r="AW183" s="14" t="s">
        <v>34</v>
      </c>
      <c r="AX183" s="14" t="s">
        <v>77</v>
      </c>
      <c r="AY183" s="263" t="s">
        <v>147</v>
      </c>
    </row>
    <row r="184" s="15" customFormat="1">
      <c r="A184" s="15"/>
      <c r="B184" s="264"/>
      <c r="C184" s="265"/>
      <c r="D184" s="244" t="s">
        <v>155</v>
      </c>
      <c r="E184" s="266" t="s">
        <v>1</v>
      </c>
      <c r="F184" s="267" t="s">
        <v>158</v>
      </c>
      <c r="G184" s="265"/>
      <c r="H184" s="268">
        <v>2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4" t="s">
        <v>155</v>
      </c>
      <c r="AU184" s="274" t="s">
        <v>86</v>
      </c>
      <c r="AV184" s="15" t="s">
        <v>153</v>
      </c>
      <c r="AW184" s="15" t="s">
        <v>34</v>
      </c>
      <c r="AX184" s="15" t="s">
        <v>84</v>
      </c>
      <c r="AY184" s="274" t="s">
        <v>147</v>
      </c>
    </row>
    <row r="185" s="2" customFormat="1" ht="16.5" customHeight="1">
      <c r="A185" s="39"/>
      <c r="B185" s="40"/>
      <c r="C185" s="228" t="s">
        <v>257</v>
      </c>
      <c r="D185" s="228" t="s">
        <v>149</v>
      </c>
      <c r="E185" s="229" t="s">
        <v>1228</v>
      </c>
      <c r="F185" s="230" t="s">
        <v>1229</v>
      </c>
      <c r="G185" s="231" t="s">
        <v>373</v>
      </c>
      <c r="H185" s="232">
        <v>4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42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237</v>
      </c>
      <c r="AT185" s="240" t="s">
        <v>149</v>
      </c>
      <c r="AU185" s="240" t="s">
        <v>86</v>
      </c>
      <c r="AY185" s="18" t="s">
        <v>147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84</v>
      </c>
      <c r="BK185" s="241">
        <f>ROUND(I185*H185,2)</f>
        <v>0</v>
      </c>
      <c r="BL185" s="18" t="s">
        <v>237</v>
      </c>
      <c r="BM185" s="240" t="s">
        <v>1230</v>
      </c>
    </row>
    <row r="186" s="14" customFormat="1">
      <c r="A186" s="14"/>
      <c r="B186" s="253"/>
      <c r="C186" s="254"/>
      <c r="D186" s="244" t="s">
        <v>155</v>
      </c>
      <c r="E186" s="255" t="s">
        <v>1</v>
      </c>
      <c r="F186" s="256" t="s">
        <v>153</v>
      </c>
      <c r="G186" s="254"/>
      <c r="H186" s="257">
        <v>4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155</v>
      </c>
      <c r="AU186" s="263" t="s">
        <v>86</v>
      </c>
      <c r="AV186" s="14" t="s">
        <v>86</v>
      </c>
      <c r="AW186" s="14" t="s">
        <v>34</v>
      </c>
      <c r="AX186" s="14" t="s">
        <v>77</v>
      </c>
      <c r="AY186" s="263" t="s">
        <v>147</v>
      </c>
    </row>
    <row r="187" s="15" customFormat="1">
      <c r="A187" s="15"/>
      <c r="B187" s="264"/>
      <c r="C187" s="265"/>
      <c r="D187" s="244" t="s">
        <v>155</v>
      </c>
      <c r="E187" s="266" t="s">
        <v>1</v>
      </c>
      <c r="F187" s="267" t="s">
        <v>158</v>
      </c>
      <c r="G187" s="265"/>
      <c r="H187" s="268">
        <v>4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4" t="s">
        <v>155</v>
      </c>
      <c r="AU187" s="274" t="s">
        <v>86</v>
      </c>
      <c r="AV187" s="15" t="s">
        <v>153</v>
      </c>
      <c r="AW187" s="15" t="s">
        <v>34</v>
      </c>
      <c r="AX187" s="15" t="s">
        <v>84</v>
      </c>
      <c r="AY187" s="274" t="s">
        <v>147</v>
      </c>
    </row>
    <row r="188" s="2" customFormat="1" ht="21.75" customHeight="1">
      <c r="A188" s="39"/>
      <c r="B188" s="40"/>
      <c r="C188" s="228" t="s">
        <v>261</v>
      </c>
      <c r="D188" s="228" t="s">
        <v>149</v>
      </c>
      <c r="E188" s="229" t="s">
        <v>1231</v>
      </c>
      <c r="F188" s="230" t="s">
        <v>1232</v>
      </c>
      <c r="G188" s="231" t="s">
        <v>920</v>
      </c>
      <c r="H188" s="232">
        <v>2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42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237</v>
      </c>
      <c r="AT188" s="240" t="s">
        <v>149</v>
      </c>
      <c r="AU188" s="240" t="s">
        <v>86</v>
      </c>
      <c r="AY188" s="18" t="s">
        <v>147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84</v>
      </c>
      <c r="BK188" s="241">
        <f>ROUND(I188*H188,2)</f>
        <v>0</v>
      </c>
      <c r="BL188" s="18" t="s">
        <v>237</v>
      </c>
      <c r="BM188" s="240" t="s">
        <v>1233</v>
      </c>
    </row>
    <row r="189" s="14" customFormat="1">
      <c r="A189" s="14"/>
      <c r="B189" s="253"/>
      <c r="C189" s="254"/>
      <c r="D189" s="244" t="s">
        <v>155</v>
      </c>
      <c r="E189" s="255" t="s">
        <v>1</v>
      </c>
      <c r="F189" s="256" t="s">
        <v>86</v>
      </c>
      <c r="G189" s="254"/>
      <c r="H189" s="257">
        <v>2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155</v>
      </c>
      <c r="AU189" s="263" t="s">
        <v>86</v>
      </c>
      <c r="AV189" s="14" t="s">
        <v>86</v>
      </c>
      <c r="AW189" s="14" t="s">
        <v>34</v>
      </c>
      <c r="AX189" s="14" t="s">
        <v>77</v>
      </c>
      <c r="AY189" s="263" t="s">
        <v>147</v>
      </c>
    </row>
    <row r="190" s="15" customFormat="1">
      <c r="A190" s="15"/>
      <c r="B190" s="264"/>
      <c r="C190" s="265"/>
      <c r="D190" s="244" t="s">
        <v>155</v>
      </c>
      <c r="E190" s="266" t="s">
        <v>1</v>
      </c>
      <c r="F190" s="267" t="s">
        <v>158</v>
      </c>
      <c r="G190" s="265"/>
      <c r="H190" s="268">
        <v>2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4" t="s">
        <v>155</v>
      </c>
      <c r="AU190" s="274" t="s">
        <v>86</v>
      </c>
      <c r="AV190" s="15" t="s">
        <v>153</v>
      </c>
      <c r="AW190" s="15" t="s">
        <v>34</v>
      </c>
      <c r="AX190" s="15" t="s">
        <v>84</v>
      </c>
      <c r="AY190" s="274" t="s">
        <v>147</v>
      </c>
    </row>
    <row r="191" s="2" customFormat="1" ht="24.15" customHeight="1">
      <c r="A191" s="39"/>
      <c r="B191" s="40"/>
      <c r="C191" s="228" t="s">
        <v>7</v>
      </c>
      <c r="D191" s="228" t="s">
        <v>149</v>
      </c>
      <c r="E191" s="229" t="s">
        <v>1234</v>
      </c>
      <c r="F191" s="230" t="s">
        <v>1235</v>
      </c>
      <c r="G191" s="231" t="s">
        <v>920</v>
      </c>
      <c r="H191" s="232">
        <v>2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42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237</v>
      </c>
      <c r="AT191" s="240" t="s">
        <v>149</v>
      </c>
      <c r="AU191" s="240" t="s">
        <v>86</v>
      </c>
      <c r="AY191" s="18" t="s">
        <v>147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84</v>
      </c>
      <c r="BK191" s="241">
        <f>ROUND(I191*H191,2)</f>
        <v>0</v>
      </c>
      <c r="BL191" s="18" t="s">
        <v>237</v>
      </c>
      <c r="BM191" s="240" t="s">
        <v>1236</v>
      </c>
    </row>
    <row r="192" s="14" customFormat="1">
      <c r="A192" s="14"/>
      <c r="B192" s="253"/>
      <c r="C192" s="254"/>
      <c r="D192" s="244" t="s">
        <v>155</v>
      </c>
      <c r="E192" s="255" t="s">
        <v>1</v>
      </c>
      <c r="F192" s="256" t="s">
        <v>86</v>
      </c>
      <c r="G192" s="254"/>
      <c r="H192" s="257">
        <v>2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155</v>
      </c>
      <c r="AU192" s="263" t="s">
        <v>86</v>
      </c>
      <c r="AV192" s="14" t="s">
        <v>86</v>
      </c>
      <c r="AW192" s="14" t="s">
        <v>34</v>
      </c>
      <c r="AX192" s="14" t="s">
        <v>77</v>
      </c>
      <c r="AY192" s="263" t="s">
        <v>147</v>
      </c>
    </row>
    <row r="193" s="15" customFormat="1">
      <c r="A193" s="15"/>
      <c r="B193" s="264"/>
      <c r="C193" s="265"/>
      <c r="D193" s="244" t="s">
        <v>155</v>
      </c>
      <c r="E193" s="266" t="s">
        <v>1</v>
      </c>
      <c r="F193" s="267" t="s">
        <v>158</v>
      </c>
      <c r="G193" s="265"/>
      <c r="H193" s="268">
        <v>2</v>
      </c>
      <c r="I193" s="269"/>
      <c r="J193" s="265"/>
      <c r="K193" s="265"/>
      <c r="L193" s="270"/>
      <c r="M193" s="271"/>
      <c r="N193" s="272"/>
      <c r="O193" s="272"/>
      <c r="P193" s="272"/>
      <c r="Q193" s="272"/>
      <c r="R193" s="272"/>
      <c r="S193" s="272"/>
      <c r="T193" s="27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4" t="s">
        <v>155</v>
      </c>
      <c r="AU193" s="274" t="s">
        <v>86</v>
      </c>
      <c r="AV193" s="15" t="s">
        <v>153</v>
      </c>
      <c r="AW193" s="15" t="s">
        <v>34</v>
      </c>
      <c r="AX193" s="15" t="s">
        <v>84</v>
      </c>
      <c r="AY193" s="274" t="s">
        <v>147</v>
      </c>
    </row>
    <row r="194" s="2" customFormat="1" ht="16.5" customHeight="1">
      <c r="A194" s="39"/>
      <c r="B194" s="40"/>
      <c r="C194" s="228" t="s">
        <v>269</v>
      </c>
      <c r="D194" s="228" t="s">
        <v>149</v>
      </c>
      <c r="E194" s="229" t="s">
        <v>1237</v>
      </c>
      <c r="F194" s="230" t="s">
        <v>1238</v>
      </c>
      <c r="G194" s="231" t="s">
        <v>320</v>
      </c>
      <c r="H194" s="232">
        <v>40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42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237</v>
      </c>
      <c r="AT194" s="240" t="s">
        <v>149</v>
      </c>
      <c r="AU194" s="240" t="s">
        <v>86</v>
      </c>
      <c r="AY194" s="18" t="s">
        <v>147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84</v>
      </c>
      <c r="BK194" s="241">
        <f>ROUND(I194*H194,2)</f>
        <v>0</v>
      </c>
      <c r="BL194" s="18" t="s">
        <v>237</v>
      </c>
      <c r="BM194" s="240" t="s">
        <v>1239</v>
      </c>
    </row>
    <row r="195" s="14" customFormat="1">
      <c r="A195" s="14"/>
      <c r="B195" s="253"/>
      <c r="C195" s="254"/>
      <c r="D195" s="244" t="s">
        <v>155</v>
      </c>
      <c r="E195" s="255" t="s">
        <v>1</v>
      </c>
      <c r="F195" s="256" t="s">
        <v>386</v>
      </c>
      <c r="G195" s="254"/>
      <c r="H195" s="257">
        <v>40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3" t="s">
        <v>155</v>
      </c>
      <c r="AU195" s="263" t="s">
        <v>86</v>
      </c>
      <c r="AV195" s="14" t="s">
        <v>86</v>
      </c>
      <c r="AW195" s="14" t="s">
        <v>34</v>
      </c>
      <c r="AX195" s="14" t="s">
        <v>77</v>
      </c>
      <c r="AY195" s="263" t="s">
        <v>147</v>
      </c>
    </row>
    <row r="196" s="15" customFormat="1">
      <c r="A196" s="15"/>
      <c r="B196" s="264"/>
      <c r="C196" s="265"/>
      <c r="D196" s="244" t="s">
        <v>155</v>
      </c>
      <c r="E196" s="266" t="s">
        <v>1</v>
      </c>
      <c r="F196" s="267" t="s">
        <v>158</v>
      </c>
      <c r="G196" s="265"/>
      <c r="H196" s="268">
        <v>40</v>
      </c>
      <c r="I196" s="269"/>
      <c r="J196" s="265"/>
      <c r="K196" s="265"/>
      <c r="L196" s="270"/>
      <c r="M196" s="271"/>
      <c r="N196" s="272"/>
      <c r="O196" s="272"/>
      <c r="P196" s="272"/>
      <c r="Q196" s="272"/>
      <c r="R196" s="272"/>
      <c r="S196" s="272"/>
      <c r="T196" s="27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4" t="s">
        <v>155</v>
      </c>
      <c r="AU196" s="274" t="s">
        <v>86</v>
      </c>
      <c r="AV196" s="15" t="s">
        <v>153</v>
      </c>
      <c r="AW196" s="15" t="s">
        <v>34</v>
      </c>
      <c r="AX196" s="15" t="s">
        <v>84</v>
      </c>
      <c r="AY196" s="274" t="s">
        <v>147</v>
      </c>
    </row>
    <row r="197" s="2" customFormat="1" ht="24.15" customHeight="1">
      <c r="A197" s="39"/>
      <c r="B197" s="40"/>
      <c r="C197" s="228" t="s">
        <v>273</v>
      </c>
      <c r="D197" s="228" t="s">
        <v>149</v>
      </c>
      <c r="E197" s="229" t="s">
        <v>1240</v>
      </c>
      <c r="F197" s="230" t="s">
        <v>1241</v>
      </c>
      <c r="G197" s="231" t="s">
        <v>920</v>
      </c>
      <c r="H197" s="232">
        <v>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42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237</v>
      </c>
      <c r="AT197" s="240" t="s">
        <v>149</v>
      </c>
      <c r="AU197" s="240" t="s">
        <v>86</v>
      </c>
      <c r="AY197" s="18" t="s">
        <v>147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84</v>
      </c>
      <c r="BK197" s="241">
        <f>ROUND(I197*H197,2)</f>
        <v>0</v>
      </c>
      <c r="BL197" s="18" t="s">
        <v>237</v>
      </c>
      <c r="BM197" s="240" t="s">
        <v>1242</v>
      </c>
    </row>
    <row r="198" s="14" customFormat="1">
      <c r="A198" s="14"/>
      <c r="B198" s="253"/>
      <c r="C198" s="254"/>
      <c r="D198" s="244" t="s">
        <v>155</v>
      </c>
      <c r="E198" s="255" t="s">
        <v>1</v>
      </c>
      <c r="F198" s="256" t="s">
        <v>84</v>
      </c>
      <c r="G198" s="254"/>
      <c r="H198" s="257">
        <v>1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155</v>
      </c>
      <c r="AU198" s="263" t="s">
        <v>86</v>
      </c>
      <c r="AV198" s="14" t="s">
        <v>86</v>
      </c>
      <c r="AW198" s="14" t="s">
        <v>34</v>
      </c>
      <c r="AX198" s="14" t="s">
        <v>77</v>
      </c>
      <c r="AY198" s="263" t="s">
        <v>147</v>
      </c>
    </row>
    <row r="199" s="15" customFormat="1">
      <c r="A199" s="15"/>
      <c r="B199" s="264"/>
      <c r="C199" s="265"/>
      <c r="D199" s="244" t="s">
        <v>155</v>
      </c>
      <c r="E199" s="266" t="s">
        <v>1</v>
      </c>
      <c r="F199" s="267" t="s">
        <v>158</v>
      </c>
      <c r="G199" s="265"/>
      <c r="H199" s="268">
        <v>1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4" t="s">
        <v>155</v>
      </c>
      <c r="AU199" s="274" t="s">
        <v>86</v>
      </c>
      <c r="AV199" s="15" t="s">
        <v>153</v>
      </c>
      <c r="AW199" s="15" t="s">
        <v>34</v>
      </c>
      <c r="AX199" s="15" t="s">
        <v>84</v>
      </c>
      <c r="AY199" s="274" t="s">
        <v>147</v>
      </c>
    </row>
    <row r="200" s="2" customFormat="1" ht="24.15" customHeight="1">
      <c r="A200" s="39"/>
      <c r="B200" s="40"/>
      <c r="C200" s="228" t="s">
        <v>277</v>
      </c>
      <c r="D200" s="228" t="s">
        <v>149</v>
      </c>
      <c r="E200" s="229" t="s">
        <v>1243</v>
      </c>
      <c r="F200" s="230" t="s">
        <v>1244</v>
      </c>
      <c r="G200" s="231" t="s">
        <v>189</v>
      </c>
      <c r="H200" s="232">
        <v>0.021999999999999999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42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237</v>
      </c>
      <c r="AT200" s="240" t="s">
        <v>149</v>
      </c>
      <c r="AU200" s="240" t="s">
        <v>86</v>
      </c>
      <c r="AY200" s="18" t="s">
        <v>147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84</v>
      </c>
      <c r="BK200" s="241">
        <f>ROUND(I200*H200,2)</f>
        <v>0</v>
      </c>
      <c r="BL200" s="18" t="s">
        <v>237</v>
      </c>
      <c r="BM200" s="240" t="s">
        <v>1245</v>
      </c>
    </row>
    <row r="201" s="12" customFormat="1" ht="22.8" customHeight="1">
      <c r="A201" s="12"/>
      <c r="B201" s="212"/>
      <c r="C201" s="213"/>
      <c r="D201" s="214" t="s">
        <v>76</v>
      </c>
      <c r="E201" s="226" t="s">
        <v>1246</v>
      </c>
      <c r="F201" s="226" t="s">
        <v>1247</v>
      </c>
      <c r="G201" s="213"/>
      <c r="H201" s="213"/>
      <c r="I201" s="216"/>
      <c r="J201" s="227">
        <f>BK201</f>
        <v>0</v>
      </c>
      <c r="K201" s="213"/>
      <c r="L201" s="218"/>
      <c r="M201" s="219"/>
      <c r="N201" s="220"/>
      <c r="O201" s="220"/>
      <c r="P201" s="221">
        <f>SUM(P202:P228)</f>
        <v>0</v>
      </c>
      <c r="Q201" s="220"/>
      <c r="R201" s="221">
        <f>SUM(R202:R228)</f>
        <v>0.0030200000000000001</v>
      </c>
      <c r="S201" s="220"/>
      <c r="T201" s="222">
        <f>SUM(T202:T228)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3" t="s">
        <v>86</v>
      </c>
      <c r="AT201" s="224" t="s">
        <v>76</v>
      </c>
      <c r="AU201" s="224" t="s">
        <v>84</v>
      </c>
      <c r="AY201" s="223" t="s">
        <v>147</v>
      </c>
      <c r="BK201" s="225">
        <f>SUM(BK202:BK228)</f>
        <v>0</v>
      </c>
    </row>
    <row r="202" s="2" customFormat="1" ht="16.5" customHeight="1">
      <c r="A202" s="39"/>
      <c r="B202" s="40"/>
      <c r="C202" s="228" t="s">
        <v>281</v>
      </c>
      <c r="D202" s="228" t="s">
        <v>149</v>
      </c>
      <c r="E202" s="229" t="s">
        <v>1248</v>
      </c>
      <c r="F202" s="230" t="s">
        <v>1249</v>
      </c>
      <c r="G202" s="231" t="s">
        <v>373</v>
      </c>
      <c r="H202" s="232">
        <v>2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42</v>
      </c>
      <c r="O202" s="92"/>
      <c r="P202" s="238">
        <f>O202*H202</f>
        <v>0</v>
      </c>
      <c r="Q202" s="238">
        <v>0.00036000000000000002</v>
      </c>
      <c r="R202" s="238">
        <f>Q202*H202</f>
        <v>0.00072000000000000005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237</v>
      </c>
      <c r="AT202" s="240" t="s">
        <v>149</v>
      </c>
      <c r="AU202" s="240" t="s">
        <v>86</v>
      </c>
      <c r="AY202" s="18" t="s">
        <v>147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84</v>
      </c>
      <c r="BK202" s="241">
        <f>ROUND(I202*H202,2)</f>
        <v>0</v>
      </c>
      <c r="BL202" s="18" t="s">
        <v>237</v>
      </c>
      <c r="BM202" s="240" t="s">
        <v>1250</v>
      </c>
    </row>
    <row r="203" s="14" customFormat="1">
      <c r="A203" s="14"/>
      <c r="B203" s="253"/>
      <c r="C203" s="254"/>
      <c r="D203" s="244" t="s">
        <v>155</v>
      </c>
      <c r="E203" s="255" t="s">
        <v>1</v>
      </c>
      <c r="F203" s="256" t="s">
        <v>86</v>
      </c>
      <c r="G203" s="254"/>
      <c r="H203" s="257">
        <v>2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155</v>
      </c>
      <c r="AU203" s="263" t="s">
        <v>86</v>
      </c>
      <c r="AV203" s="14" t="s">
        <v>86</v>
      </c>
      <c r="AW203" s="14" t="s">
        <v>34</v>
      </c>
      <c r="AX203" s="14" t="s">
        <v>77</v>
      </c>
      <c r="AY203" s="263" t="s">
        <v>147</v>
      </c>
    </row>
    <row r="204" s="15" customFormat="1">
      <c r="A204" s="15"/>
      <c r="B204" s="264"/>
      <c r="C204" s="265"/>
      <c r="D204" s="244" t="s">
        <v>155</v>
      </c>
      <c r="E204" s="266" t="s">
        <v>1</v>
      </c>
      <c r="F204" s="267" t="s">
        <v>158</v>
      </c>
      <c r="G204" s="265"/>
      <c r="H204" s="268">
        <v>2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4" t="s">
        <v>155</v>
      </c>
      <c r="AU204" s="274" t="s">
        <v>86</v>
      </c>
      <c r="AV204" s="15" t="s">
        <v>153</v>
      </c>
      <c r="AW204" s="15" t="s">
        <v>34</v>
      </c>
      <c r="AX204" s="15" t="s">
        <v>84</v>
      </c>
      <c r="AY204" s="274" t="s">
        <v>147</v>
      </c>
    </row>
    <row r="205" s="2" customFormat="1" ht="21.75" customHeight="1">
      <c r="A205" s="39"/>
      <c r="B205" s="40"/>
      <c r="C205" s="228" t="s">
        <v>285</v>
      </c>
      <c r="D205" s="228" t="s">
        <v>149</v>
      </c>
      <c r="E205" s="229" t="s">
        <v>1251</v>
      </c>
      <c r="F205" s="230" t="s">
        <v>1252</v>
      </c>
      <c r="G205" s="231" t="s">
        <v>373</v>
      </c>
      <c r="H205" s="232">
        <v>1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42</v>
      </c>
      <c r="O205" s="92"/>
      <c r="P205" s="238">
        <f>O205*H205</f>
        <v>0</v>
      </c>
      <c r="Q205" s="238">
        <v>0.00033</v>
      </c>
      <c r="R205" s="238">
        <f>Q205*H205</f>
        <v>0.00033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237</v>
      </c>
      <c r="AT205" s="240" t="s">
        <v>149</v>
      </c>
      <c r="AU205" s="240" t="s">
        <v>86</v>
      </c>
      <c r="AY205" s="18" t="s">
        <v>147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84</v>
      </c>
      <c r="BK205" s="241">
        <f>ROUND(I205*H205,2)</f>
        <v>0</v>
      </c>
      <c r="BL205" s="18" t="s">
        <v>237</v>
      </c>
      <c r="BM205" s="240" t="s">
        <v>1253</v>
      </c>
    </row>
    <row r="206" s="14" customFormat="1">
      <c r="A206" s="14"/>
      <c r="B206" s="253"/>
      <c r="C206" s="254"/>
      <c r="D206" s="244" t="s">
        <v>155</v>
      </c>
      <c r="E206" s="255" t="s">
        <v>1</v>
      </c>
      <c r="F206" s="256" t="s">
        <v>84</v>
      </c>
      <c r="G206" s="254"/>
      <c r="H206" s="257">
        <v>1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155</v>
      </c>
      <c r="AU206" s="263" t="s">
        <v>86</v>
      </c>
      <c r="AV206" s="14" t="s">
        <v>86</v>
      </c>
      <c r="AW206" s="14" t="s">
        <v>34</v>
      </c>
      <c r="AX206" s="14" t="s">
        <v>77</v>
      </c>
      <c r="AY206" s="263" t="s">
        <v>147</v>
      </c>
    </row>
    <row r="207" s="15" customFormat="1">
      <c r="A207" s="15"/>
      <c r="B207" s="264"/>
      <c r="C207" s="265"/>
      <c r="D207" s="244" t="s">
        <v>155</v>
      </c>
      <c r="E207" s="266" t="s">
        <v>1</v>
      </c>
      <c r="F207" s="267" t="s">
        <v>158</v>
      </c>
      <c r="G207" s="265"/>
      <c r="H207" s="268">
        <v>1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4" t="s">
        <v>155</v>
      </c>
      <c r="AU207" s="274" t="s">
        <v>86</v>
      </c>
      <c r="AV207" s="15" t="s">
        <v>153</v>
      </c>
      <c r="AW207" s="15" t="s">
        <v>34</v>
      </c>
      <c r="AX207" s="15" t="s">
        <v>84</v>
      </c>
      <c r="AY207" s="274" t="s">
        <v>147</v>
      </c>
    </row>
    <row r="208" s="2" customFormat="1" ht="16.5" customHeight="1">
      <c r="A208" s="39"/>
      <c r="B208" s="40"/>
      <c r="C208" s="228" t="s">
        <v>294</v>
      </c>
      <c r="D208" s="228" t="s">
        <v>149</v>
      </c>
      <c r="E208" s="229" t="s">
        <v>1254</v>
      </c>
      <c r="F208" s="230" t="s">
        <v>1255</v>
      </c>
      <c r="G208" s="231" t="s">
        <v>373</v>
      </c>
      <c r="H208" s="232">
        <v>1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42</v>
      </c>
      <c r="O208" s="92"/>
      <c r="P208" s="238">
        <f>O208*H208</f>
        <v>0</v>
      </c>
      <c r="Q208" s="238">
        <v>0.00021000000000000001</v>
      </c>
      <c r="R208" s="238">
        <f>Q208*H208</f>
        <v>0.00021000000000000001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237</v>
      </c>
      <c r="AT208" s="240" t="s">
        <v>149</v>
      </c>
      <c r="AU208" s="240" t="s">
        <v>86</v>
      </c>
      <c r="AY208" s="18" t="s">
        <v>147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84</v>
      </c>
      <c r="BK208" s="241">
        <f>ROUND(I208*H208,2)</f>
        <v>0</v>
      </c>
      <c r="BL208" s="18" t="s">
        <v>237</v>
      </c>
      <c r="BM208" s="240" t="s">
        <v>1256</v>
      </c>
    </row>
    <row r="209" s="14" customFormat="1">
      <c r="A209" s="14"/>
      <c r="B209" s="253"/>
      <c r="C209" s="254"/>
      <c r="D209" s="244" t="s">
        <v>155</v>
      </c>
      <c r="E209" s="255" t="s">
        <v>1</v>
      </c>
      <c r="F209" s="256" t="s">
        <v>84</v>
      </c>
      <c r="G209" s="254"/>
      <c r="H209" s="257">
        <v>1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3" t="s">
        <v>155</v>
      </c>
      <c r="AU209" s="263" t="s">
        <v>86</v>
      </c>
      <c r="AV209" s="14" t="s">
        <v>86</v>
      </c>
      <c r="AW209" s="14" t="s">
        <v>34</v>
      </c>
      <c r="AX209" s="14" t="s">
        <v>77</v>
      </c>
      <c r="AY209" s="263" t="s">
        <v>147</v>
      </c>
    </row>
    <row r="210" s="15" customFormat="1">
      <c r="A210" s="15"/>
      <c r="B210" s="264"/>
      <c r="C210" s="265"/>
      <c r="D210" s="244" t="s">
        <v>155</v>
      </c>
      <c r="E210" s="266" t="s">
        <v>1</v>
      </c>
      <c r="F210" s="267" t="s">
        <v>158</v>
      </c>
      <c r="G210" s="265"/>
      <c r="H210" s="268">
        <v>1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4" t="s">
        <v>155</v>
      </c>
      <c r="AU210" s="274" t="s">
        <v>86</v>
      </c>
      <c r="AV210" s="15" t="s">
        <v>153</v>
      </c>
      <c r="AW210" s="15" t="s">
        <v>34</v>
      </c>
      <c r="AX210" s="15" t="s">
        <v>84</v>
      </c>
      <c r="AY210" s="274" t="s">
        <v>147</v>
      </c>
    </row>
    <row r="211" s="2" customFormat="1" ht="16.5" customHeight="1">
      <c r="A211" s="39"/>
      <c r="B211" s="40"/>
      <c r="C211" s="228" t="s">
        <v>301</v>
      </c>
      <c r="D211" s="228" t="s">
        <v>149</v>
      </c>
      <c r="E211" s="229" t="s">
        <v>1257</v>
      </c>
      <c r="F211" s="230" t="s">
        <v>1258</v>
      </c>
      <c r="G211" s="231" t="s">
        <v>373</v>
      </c>
      <c r="H211" s="232">
        <v>4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42</v>
      </c>
      <c r="O211" s="92"/>
      <c r="P211" s="238">
        <f>O211*H211</f>
        <v>0</v>
      </c>
      <c r="Q211" s="238">
        <v>0.00034000000000000002</v>
      </c>
      <c r="R211" s="238">
        <f>Q211*H211</f>
        <v>0.0013600000000000001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237</v>
      </c>
      <c r="AT211" s="240" t="s">
        <v>149</v>
      </c>
      <c r="AU211" s="240" t="s">
        <v>86</v>
      </c>
      <c r="AY211" s="18" t="s">
        <v>147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84</v>
      </c>
      <c r="BK211" s="241">
        <f>ROUND(I211*H211,2)</f>
        <v>0</v>
      </c>
      <c r="BL211" s="18" t="s">
        <v>237</v>
      </c>
      <c r="BM211" s="240" t="s">
        <v>1259</v>
      </c>
    </row>
    <row r="212" s="14" customFormat="1">
      <c r="A212" s="14"/>
      <c r="B212" s="253"/>
      <c r="C212" s="254"/>
      <c r="D212" s="244" t="s">
        <v>155</v>
      </c>
      <c r="E212" s="255" t="s">
        <v>1</v>
      </c>
      <c r="F212" s="256" t="s">
        <v>1260</v>
      </c>
      <c r="G212" s="254"/>
      <c r="H212" s="257">
        <v>4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3" t="s">
        <v>155</v>
      </c>
      <c r="AU212" s="263" t="s">
        <v>86</v>
      </c>
      <c r="AV212" s="14" t="s">
        <v>86</v>
      </c>
      <c r="AW212" s="14" t="s">
        <v>34</v>
      </c>
      <c r="AX212" s="14" t="s">
        <v>77</v>
      </c>
      <c r="AY212" s="263" t="s">
        <v>147</v>
      </c>
    </row>
    <row r="213" s="15" customFormat="1">
      <c r="A213" s="15"/>
      <c r="B213" s="264"/>
      <c r="C213" s="265"/>
      <c r="D213" s="244" t="s">
        <v>155</v>
      </c>
      <c r="E213" s="266" t="s">
        <v>1</v>
      </c>
      <c r="F213" s="267" t="s">
        <v>158</v>
      </c>
      <c r="G213" s="265"/>
      <c r="H213" s="268">
        <v>4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4" t="s">
        <v>155</v>
      </c>
      <c r="AU213" s="274" t="s">
        <v>86</v>
      </c>
      <c r="AV213" s="15" t="s">
        <v>153</v>
      </c>
      <c r="AW213" s="15" t="s">
        <v>34</v>
      </c>
      <c r="AX213" s="15" t="s">
        <v>84</v>
      </c>
      <c r="AY213" s="274" t="s">
        <v>147</v>
      </c>
    </row>
    <row r="214" s="2" customFormat="1" ht="16.5" customHeight="1">
      <c r="A214" s="39"/>
      <c r="B214" s="40"/>
      <c r="C214" s="228" t="s">
        <v>310</v>
      </c>
      <c r="D214" s="228" t="s">
        <v>149</v>
      </c>
      <c r="E214" s="229" t="s">
        <v>1261</v>
      </c>
      <c r="F214" s="230" t="s">
        <v>1262</v>
      </c>
      <c r="G214" s="231" t="s">
        <v>373</v>
      </c>
      <c r="H214" s="232">
        <v>1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42</v>
      </c>
      <c r="O214" s="92"/>
      <c r="P214" s="238">
        <f>O214*H214</f>
        <v>0</v>
      </c>
      <c r="Q214" s="238">
        <v>0.00040000000000000002</v>
      </c>
      <c r="R214" s="238">
        <f>Q214*H214</f>
        <v>0.00040000000000000002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237</v>
      </c>
      <c r="AT214" s="240" t="s">
        <v>149</v>
      </c>
      <c r="AU214" s="240" t="s">
        <v>86</v>
      </c>
      <c r="AY214" s="18" t="s">
        <v>147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84</v>
      </c>
      <c r="BK214" s="241">
        <f>ROUND(I214*H214,2)</f>
        <v>0</v>
      </c>
      <c r="BL214" s="18" t="s">
        <v>237</v>
      </c>
      <c r="BM214" s="240" t="s">
        <v>1263</v>
      </c>
    </row>
    <row r="215" s="14" customFormat="1">
      <c r="A215" s="14"/>
      <c r="B215" s="253"/>
      <c r="C215" s="254"/>
      <c r="D215" s="244" t="s">
        <v>155</v>
      </c>
      <c r="E215" s="255" t="s">
        <v>1</v>
      </c>
      <c r="F215" s="256" t="s">
        <v>84</v>
      </c>
      <c r="G215" s="254"/>
      <c r="H215" s="257">
        <v>1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155</v>
      </c>
      <c r="AU215" s="263" t="s">
        <v>86</v>
      </c>
      <c r="AV215" s="14" t="s">
        <v>86</v>
      </c>
      <c r="AW215" s="14" t="s">
        <v>34</v>
      </c>
      <c r="AX215" s="14" t="s">
        <v>77</v>
      </c>
      <c r="AY215" s="263" t="s">
        <v>147</v>
      </c>
    </row>
    <row r="216" s="15" customFormat="1">
      <c r="A216" s="15"/>
      <c r="B216" s="264"/>
      <c r="C216" s="265"/>
      <c r="D216" s="244" t="s">
        <v>155</v>
      </c>
      <c r="E216" s="266" t="s">
        <v>1</v>
      </c>
      <c r="F216" s="267" t="s">
        <v>158</v>
      </c>
      <c r="G216" s="265"/>
      <c r="H216" s="268">
        <v>1</v>
      </c>
      <c r="I216" s="269"/>
      <c r="J216" s="265"/>
      <c r="K216" s="265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155</v>
      </c>
      <c r="AU216" s="274" t="s">
        <v>86</v>
      </c>
      <c r="AV216" s="15" t="s">
        <v>153</v>
      </c>
      <c r="AW216" s="15" t="s">
        <v>34</v>
      </c>
      <c r="AX216" s="15" t="s">
        <v>84</v>
      </c>
      <c r="AY216" s="274" t="s">
        <v>147</v>
      </c>
    </row>
    <row r="217" s="2" customFormat="1" ht="16.5" customHeight="1">
      <c r="A217" s="39"/>
      <c r="B217" s="40"/>
      <c r="C217" s="228" t="s">
        <v>317</v>
      </c>
      <c r="D217" s="228" t="s">
        <v>149</v>
      </c>
      <c r="E217" s="229" t="s">
        <v>1264</v>
      </c>
      <c r="F217" s="230" t="s">
        <v>1265</v>
      </c>
      <c r="G217" s="231" t="s">
        <v>373</v>
      </c>
      <c r="H217" s="232">
        <v>1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42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237</v>
      </c>
      <c r="AT217" s="240" t="s">
        <v>149</v>
      </c>
      <c r="AU217" s="240" t="s">
        <v>86</v>
      </c>
      <c r="AY217" s="18" t="s">
        <v>147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84</v>
      </c>
      <c r="BK217" s="241">
        <f>ROUND(I217*H217,2)</f>
        <v>0</v>
      </c>
      <c r="BL217" s="18" t="s">
        <v>237</v>
      </c>
      <c r="BM217" s="240" t="s">
        <v>1266</v>
      </c>
    </row>
    <row r="218" s="14" customFormat="1">
      <c r="A218" s="14"/>
      <c r="B218" s="253"/>
      <c r="C218" s="254"/>
      <c r="D218" s="244" t="s">
        <v>155</v>
      </c>
      <c r="E218" s="255" t="s">
        <v>1</v>
      </c>
      <c r="F218" s="256" t="s">
        <v>84</v>
      </c>
      <c r="G218" s="254"/>
      <c r="H218" s="257">
        <v>1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155</v>
      </c>
      <c r="AU218" s="263" t="s">
        <v>86</v>
      </c>
      <c r="AV218" s="14" t="s">
        <v>86</v>
      </c>
      <c r="AW218" s="14" t="s">
        <v>34</v>
      </c>
      <c r="AX218" s="14" t="s">
        <v>77</v>
      </c>
      <c r="AY218" s="263" t="s">
        <v>147</v>
      </c>
    </row>
    <row r="219" s="15" customFormat="1">
      <c r="A219" s="15"/>
      <c r="B219" s="264"/>
      <c r="C219" s="265"/>
      <c r="D219" s="244" t="s">
        <v>155</v>
      </c>
      <c r="E219" s="266" t="s">
        <v>1</v>
      </c>
      <c r="F219" s="267" t="s">
        <v>158</v>
      </c>
      <c r="G219" s="265"/>
      <c r="H219" s="268">
        <v>1</v>
      </c>
      <c r="I219" s="269"/>
      <c r="J219" s="265"/>
      <c r="K219" s="265"/>
      <c r="L219" s="270"/>
      <c r="M219" s="271"/>
      <c r="N219" s="272"/>
      <c r="O219" s="272"/>
      <c r="P219" s="272"/>
      <c r="Q219" s="272"/>
      <c r="R219" s="272"/>
      <c r="S219" s="272"/>
      <c r="T219" s="27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4" t="s">
        <v>155</v>
      </c>
      <c r="AU219" s="274" t="s">
        <v>86</v>
      </c>
      <c r="AV219" s="15" t="s">
        <v>153</v>
      </c>
      <c r="AW219" s="15" t="s">
        <v>34</v>
      </c>
      <c r="AX219" s="15" t="s">
        <v>84</v>
      </c>
      <c r="AY219" s="274" t="s">
        <v>147</v>
      </c>
    </row>
    <row r="220" s="2" customFormat="1" ht="16.5" customHeight="1">
      <c r="A220" s="39"/>
      <c r="B220" s="40"/>
      <c r="C220" s="228" t="s">
        <v>324</v>
      </c>
      <c r="D220" s="228" t="s">
        <v>149</v>
      </c>
      <c r="E220" s="229" t="s">
        <v>1267</v>
      </c>
      <c r="F220" s="230" t="s">
        <v>1268</v>
      </c>
      <c r="G220" s="231" t="s">
        <v>373</v>
      </c>
      <c r="H220" s="232">
        <v>2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42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237</v>
      </c>
      <c r="AT220" s="240" t="s">
        <v>149</v>
      </c>
      <c r="AU220" s="240" t="s">
        <v>86</v>
      </c>
      <c r="AY220" s="18" t="s">
        <v>147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84</v>
      </c>
      <c r="BK220" s="241">
        <f>ROUND(I220*H220,2)</f>
        <v>0</v>
      </c>
      <c r="BL220" s="18" t="s">
        <v>237</v>
      </c>
      <c r="BM220" s="240" t="s">
        <v>1269</v>
      </c>
    </row>
    <row r="221" s="14" customFormat="1">
      <c r="A221" s="14"/>
      <c r="B221" s="253"/>
      <c r="C221" s="254"/>
      <c r="D221" s="244" t="s">
        <v>155</v>
      </c>
      <c r="E221" s="255" t="s">
        <v>1</v>
      </c>
      <c r="F221" s="256" t="s">
        <v>86</v>
      </c>
      <c r="G221" s="254"/>
      <c r="H221" s="257">
        <v>2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3" t="s">
        <v>155</v>
      </c>
      <c r="AU221" s="263" t="s">
        <v>86</v>
      </c>
      <c r="AV221" s="14" t="s">
        <v>86</v>
      </c>
      <c r="AW221" s="14" t="s">
        <v>34</v>
      </c>
      <c r="AX221" s="14" t="s">
        <v>77</v>
      </c>
      <c r="AY221" s="263" t="s">
        <v>147</v>
      </c>
    </row>
    <row r="222" s="15" customFormat="1">
      <c r="A222" s="15"/>
      <c r="B222" s="264"/>
      <c r="C222" s="265"/>
      <c r="D222" s="244" t="s">
        <v>155</v>
      </c>
      <c r="E222" s="266" t="s">
        <v>1</v>
      </c>
      <c r="F222" s="267" t="s">
        <v>158</v>
      </c>
      <c r="G222" s="265"/>
      <c r="H222" s="268">
        <v>2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4" t="s">
        <v>155</v>
      </c>
      <c r="AU222" s="274" t="s">
        <v>86</v>
      </c>
      <c r="AV222" s="15" t="s">
        <v>153</v>
      </c>
      <c r="AW222" s="15" t="s">
        <v>34</v>
      </c>
      <c r="AX222" s="15" t="s">
        <v>84</v>
      </c>
      <c r="AY222" s="274" t="s">
        <v>147</v>
      </c>
    </row>
    <row r="223" s="2" customFormat="1" ht="16.5" customHeight="1">
      <c r="A223" s="39"/>
      <c r="B223" s="40"/>
      <c r="C223" s="228" t="s">
        <v>334</v>
      </c>
      <c r="D223" s="228" t="s">
        <v>149</v>
      </c>
      <c r="E223" s="229" t="s">
        <v>1270</v>
      </c>
      <c r="F223" s="230" t="s">
        <v>1271</v>
      </c>
      <c r="G223" s="231" t="s">
        <v>920</v>
      </c>
      <c r="H223" s="232">
        <v>8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42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237</v>
      </c>
      <c r="AT223" s="240" t="s">
        <v>149</v>
      </c>
      <c r="AU223" s="240" t="s">
        <v>86</v>
      </c>
      <c r="AY223" s="18" t="s">
        <v>147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84</v>
      </c>
      <c r="BK223" s="241">
        <f>ROUND(I223*H223,2)</f>
        <v>0</v>
      </c>
      <c r="BL223" s="18" t="s">
        <v>237</v>
      </c>
      <c r="BM223" s="240" t="s">
        <v>1272</v>
      </c>
    </row>
    <row r="224" s="14" customFormat="1">
      <c r="A224" s="14"/>
      <c r="B224" s="253"/>
      <c r="C224" s="254"/>
      <c r="D224" s="244" t="s">
        <v>155</v>
      </c>
      <c r="E224" s="255" t="s">
        <v>1</v>
      </c>
      <c r="F224" s="256" t="s">
        <v>192</v>
      </c>
      <c r="G224" s="254"/>
      <c r="H224" s="257">
        <v>8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155</v>
      </c>
      <c r="AU224" s="263" t="s">
        <v>86</v>
      </c>
      <c r="AV224" s="14" t="s">
        <v>86</v>
      </c>
      <c r="AW224" s="14" t="s">
        <v>34</v>
      </c>
      <c r="AX224" s="14" t="s">
        <v>77</v>
      </c>
      <c r="AY224" s="263" t="s">
        <v>147</v>
      </c>
    </row>
    <row r="225" s="15" customFormat="1">
      <c r="A225" s="15"/>
      <c r="B225" s="264"/>
      <c r="C225" s="265"/>
      <c r="D225" s="244" t="s">
        <v>155</v>
      </c>
      <c r="E225" s="266" t="s">
        <v>1</v>
      </c>
      <c r="F225" s="267" t="s">
        <v>158</v>
      </c>
      <c r="G225" s="265"/>
      <c r="H225" s="268">
        <v>8</v>
      </c>
      <c r="I225" s="269"/>
      <c r="J225" s="265"/>
      <c r="K225" s="265"/>
      <c r="L225" s="270"/>
      <c r="M225" s="271"/>
      <c r="N225" s="272"/>
      <c r="O225" s="272"/>
      <c r="P225" s="272"/>
      <c r="Q225" s="272"/>
      <c r="R225" s="272"/>
      <c r="S225" s="272"/>
      <c r="T225" s="27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4" t="s">
        <v>155</v>
      </c>
      <c r="AU225" s="274" t="s">
        <v>86</v>
      </c>
      <c r="AV225" s="15" t="s">
        <v>153</v>
      </c>
      <c r="AW225" s="15" t="s">
        <v>34</v>
      </c>
      <c r="AX225" s="15" t="s">
        <v>84</v>
      </c>
      <c r="AY225" s="274" t="s">
        <v>147</v>
      </c>
    </row>
    <row r="226" s="2" customFormat="1" ht="16.5" customHeight="1">
      <c r="A226" s="39"/>
      <c r="B226" s="40"/>
      <c r="C226" s="228" t="s">
        <v>343</v>
      </c>
      <c r="D226" s="228" t="s">
        <v>149</v>
      </c>
      <c r="E226" s="229" t="s">
        <v>1273</v>
      </c>
      <c r="F226" s="230" t="s">
        <v>1274</v>
      </c>
      <c r="G226" s="231" t="s">
        <v>373</v>
      </c>
      <c r="H226" s="232">
        <v>1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42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237</v>
      </c>
      <c r="AT226" s="240" t="s">
        <v>149</v>
      </c>
      <c r="AU226" s="240" t="s">
        <v>86</v>
      </c>
      <c r="AY226" s="18" t="s">
        <v>147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84</v>
      </c>
      <c r="BK226" s="241">
        <f>ROUND(I226*H226,2)</f>
        <v>0</v>
      </c>
      <c r="BL226" s="18" t="s">
        <v>237</v>
      </c>
      <c r="BM226" s="240" t="s">
        <v>1275</v>
      </c>
    </row>
    <row r="227" s="14" customFormat="1">
      <c r="A227" s="14"/>
      <c r="B227" s="253"/>
      <c r="C227" s="254"/>
      <c r="D227" s="244" t="s">
        <v>155</v>
      </c>
      <c r="E227" s="255" t="s">
        <v>1</v>
      </c>
      <c r="F227" s="256" t="s">
        <v>84</v>
      </c>
      <c r="G227" s="254"/>
      <c r="H227" s="257">
        <v>1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3" t="s">
        <v>155</v>
      </c>
      <c r="AU227" s="263" t="s">
        <v>86</v>
      </c>
      <c r="AV227" s="14" t="s">
        <v>86</v>
      </c>
      <c r="AW227" s="14" t="s">
        <v>34</v>
      </c>
      <c r="AX227" s="14" t="s">
        <v>77</v>
      </c>
      <c r="AY227" s="263" t="s">
        <v>147</v>
      </c>
    </row>
    <row r="228" s="15" customFormat="1">
      <c r="A228" s="15"/>
      <c r="B228" s="264"/>
      <c r="C228" s="265"/>
      <c r="D228" s="244" t="s">
        <v>155</v>
      </c>
      <c r="E228" s="266" t="s">
        <v>1</v>
      </c>
      <c r="F228" s="267" t="s">
        <v>158</v>
      </c>
      <c r="G228" s="265"/>
      <c r="H228" s="268">
        <v>1</v>
      </c>
      <c r="I228" s="269"/>
      <c r="J228" s="265"/>
      <c r="K228" s="265"/>
      <c r="L228" s="270"/>
      <c r="M228" s="271"/>
      <c r="N228" s="272"/>
      <c r="O228" s="272"/>
      <c r="P228" s="272"/>
      <c r="Q228" s="272"/>
      <c r="R228" s="272"/>
      <c r="S228" s="272"/>
      <c r="T228" s="27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4" t="s">
        <v>155</v>
      </c>
      <c r="AU228" s="274" t="s">
        <v>86</v>
      </c>
      <c r="AV228" s="15" t="s">
        <v>153</v>
      </c>
      <c r="AW228" s="15" t="s">
        <v>34</v>
      </c>
      <c r="AX228" s="15" t="s">
        <v>84</v>
      </c>
      <c r="AY228" s="274" t="s">
        <v>147</v>
      </c>
    </row>
    <row r="229" s="12" customFormat="1" ht="22.8" customHeight="1">
      <c r="A229" s="12"/>
      <c r="B229" s="212"/>
      <c r="C229" s="213"/>
      <c r="D229" s="214" t="s">
        <v>76</v>
      </c>
      <c r="E229" s="226" t="s">
        <v>1276</v>
      </c>
      <c r="F229" s="226" t="s">
        <v>1277</v>
      </c>
      <c r="G229" s="213"/>
      <c r="H229" s="213"/>
      <c r="I229" s="216"/>
      <c r="J229" s="227">
        <f>BK229</f>
        <v>0</v>
      </c>
      <c r="K229" s="213"/>
      <c r="L229" s="218"/>
      <c r="M229" s="219"/>
      <c r="N229" s="220"/>
      <c r="O229" s="220"/>
      <c r="P229" s="221">
        <f>SUM(P230:P241)</f>
        <v>0</v>
      </c>
      <c r="Q229" s="220"/>
      <c r="R229" s="221">
        <f>SUM(R230:R241)</f>
        <v>0</v>
      </c>
      <c r="S229" s="220"/>
      <c r="T229" s="222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3" t="s">
        <v>86</v>
      </c>
      <c r="AT229" s="224" t="s">
        <v>76</v>
      </c>
      <c r="AU229" s="224" t="s">
        <v>84</v>
      </c>
      <c r="AY229" s="223" t="s">
        <v>147</v>
      </c>
      <c r="BK229" s="225">
        <f>SUM(BK230:BK241)</f>
        <v>0</v>
      </c>
    </row>
    <row r="230" s="2" customFormat="1" ht="16.5" customHeight="1">
      <c r="A230" s="39"/>
      <c r="B230" s="40"/>
      <c r="C230" s="228" t="s">
        <v>349</v>
      </c>
      <c r="D230" s="228" t="s">
        <v>149</v>
      </c>
      <c r="E230" s="229" t="s">
        <v>1278</v>
      </c>
      <c r="F230" s="230" t="s">
        <v>1279</v>
      </c>
      <c r="G230" s="231" t="s">
        <v>920</v>
      </c>
      <c r="H230" s="232">
        <v>1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42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237</v>
      </c>
      <c r="AT230" s="240" t="s">
        <v>149</v>
      </c>
      <c r="AU230" s="240" t="s">
        <v>86</v>
      </c>
      <c r="AY230" s="18" t="s">
        <v>147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84</v>
      </c>
      <c r="BK230" s="241">
        <f>ROUND(I230*H230,2)</f>
        <v>0</v>
      </c>
      <c r="BL230" s="18" t="s">
        <v>237</v>
      </c>
      <c r="BM230" s="240" t="s">
        <v>1280</v>
      </c>
    </row>
    <row r="231" s="14" customFormat="1">
      <c r="A231" s="14"/>
      <c r="B231" s="253"/>
      <c r="C231" s="254"/>
      <c r="D231" s="244" t="s">
        <v>155</v>
      </c>
      <c r="E231" s="255" t="s">
        <v>1</v>
      </c>
      <c r="F231" s="256" t="s">
        <v>84</v>
      </c>
      <c r="G231" s="254"/>
      <c r="H231" s="257">
        <v>1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3" t="s">
        <v>155</v>
      </c>
      <c r="AU231" s="263" t="s">
        <v>86</v>
      </c>
      <c r="AV231" s="14" t="s">
        <v>86</v>
      </c>
      <c r="AW231" s="14" t="s">
        <v>34</v>
      </c>
      <c r="AX231" s="14" t="s">
        <v>77</v>
      </c>
      <c r="AY231" s="263" t="s">
        <v>147</v>
      </c>
    </row>
    <row r="232" s="15" customFormat="1">
      <c r="A232" s="15"/>
      <c r="B232" s="264"/>
      <c r="C232" s="265"/>
      <c r="D232" s="244" t="s">
        <v>155</v>
      </c>
      <c r="E232" s="266" t="s">
        <v>1</v>
      </c>
      <c r="F232" s="267" t="s">
        <v>158</v>
      </c>
      <c r="G232" s="265"/>
      <c r="H232" s="268">
        <v>1</v>
      </c>
      <c r="I232" s="269"/>
      <c r="J232" s="265"/>
      <c r="K232" s="265"/>
      <c r="L232" s="270"/>
      <c r="M232" s="271"/>
      <c r="N232" s="272"/>
      <c r="O232" s="272"/>
      <c r="P232" s="272"/>
      <c r="Q232" s="272"/>
      <c r="R232" s="272"/>
      <c r="S232" s="272"/>
      <c r="T232" s="27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4" t="s">
        <v>155</v>
      </c>
      <c r="AU232" s="274" t="s">
        <v>86</v>
      </c>
      <c r="AV232" s="15" t="s">
        <v>153</v>
      </c>
      <c r="AW232" s="15" t="s">
        <v>34</v>
      </c>
      <c r="AX232" s="15" t="s">
        <v>84</v>
      </c>
      <c r="AY232" s="274" t="s">
        <v>147</v>
      </c>
    </row>
    <row r="233" s="2" customFormat="1" ht="16.5" customHeight="1">
      <c r="A233" s="39"/>
      <c r="B233" s="40"/>
      <c r="C233" s="228" t="s">
        <v>355</v>
      </c>
      <c r="D233" s="228" t="s">
        <v>149</v>
      </c>
      <c r="E233" s="229" t="s">
        <v>1281</v>
      </c>
      <c r="F233" s="230" t="s">
        <v>1282</v>
      </c>
      <c r="G233" s="231" t="s">
        <v>920</v>
      </c>
      <c r="H233" s="232">
        <v>1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42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237</v>
      </c>
      <c r="AT233" s="240" t="s">
        <v>149</v>
      </c>
      <c r="AU233" s="240" t="s">
        <v>86</v>
      </c>
      <c r="AY233" s="18" t="s">
        <v>147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84</v>
      </c>
      <c r="BK233" s="241">
        <f>ROUND(I233*H233,2)</f>
        <v>0</v>
      </c>
      <c r="BL233" s="18" t="s">
        <v>237</v>
      </c>
      <c r="BM233" s="240" t="s">
        <v>1283</v>
      </c>
    </row>
    <row r="234" s="14" customFormat="1">
      <c r="A234" s="14"/>
      <c r="B234" s="253"/>
      <c r="C234" s="254"/>
      <c r="D234" s="244" t="s">
        <v>155</v>
      </c>
      <c r="E234" s="255" t="s">
        <v>1</v>
      </c>
      <c r="F234" s="256" t="s">
        <v>84</v>
      </c>
      <c r="G234" s="254"/>
      <c r="H234" s="257">
        <v>1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3" t="s">
        <v>155</v>
      </c>
      <c r="AU234" s="263" t="s">
        <v>86</v>
      </c>
      <c r="AV234" s="14" t="s">
        <v>86</v>
      </c>
      <c r="AW234" s="14" t="s">
        <v>34</v>
      </c>
      <c r="AX234" s="14" t="s">
        <v>77</v>
      </c>
      <c r="AY234" s="263" t="s">
        <v>147</v>
      </c>
    </row>
    <row r="235" s="15" customFormat="1">
      <c r="A235" s="15"/>
      <c r="B235" s="264"/>
      <c r="C235" s="265"/>
      <c r="D235" s="244" t="s">
        <v>155</v>
      </c>
      <c r="E235" s="266" t="s">
        <v>1</v>
      </c>
      <c r="F235" s="267" t="s">
        <v>158</v>
      </c>
      <c r="G235" s="265"/>
      <c r="H235" s="268">
        <v>1</v>
      </c>
      <c r="I235" s="269"/>
      <c r="J235" s="265"/>
      <c r="K235" s="265"/>
      <c r="L235" s="270"/>
      <c r="M235" s="271"/>
      <c r="N235" s="272"/>
      <c r="O235" s="272"/>
      <c r="P235" s="272"/>
      <c r="Q235" s="272"/>
      <c r="R235" s="272"/>
      <c r="S235" s="272"/>
      <c r="T235" s="27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4" t="s">
        <v>155</v>
      </c>
      <c r="AU235" s="274" t="s">
        <v>86</v>
      </c>
      <c r="AV235" s="15" t="s">
        <v>153</v>
      </c>
      <c r="AW235" s="15" t="s">
        <v>34</v>
      </c>
      <c r="AX235" s="15" t="s">
        <v>84</v>
      </c>
      <c r="AY235" s="274" t="s">
        <v>147</v>
      </c>
    </row>
    <row r="236" s="2" customFormat="1" ht="16.5" customHeight="1">
      <c r="A236" s="39"/>
      <c r="B236" s="40"/>
      <c r="C236" s="228" t="s">
        <v>364</v>
      </c>
      <c r="D236" s="228" t="s">
        <v>149</v>
      </c>
      <c r="E236" s="229" t="s">
        <v>1284</v>
      </c>
      <c r="F236" s="230" t="s">
        <v>1285</v>
      </c>
      <c r="G236" s="231" t="s">
        <v>920</v>
      </c>
      <c r="H236" s="232">
        <v>1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42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237</v>
      </c>
      <c r="AT236" s="240" t="s">
        <v>149</v>
      </c>
      <c r="AU236" s="240" t="s">
        <v>86</v>
      </c>
      <c r="AY236" s="18" t="s">
        <v>147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84</v>
      </c>
      <c r="BK236" s="241">
        <f>ROUND(I236*H236,2)</f>
        <v>0</v>
      </c>
      <c r="BL236" s="18" t="s">
        <v>237</v>
      </c>
      <c r="BM236" s="240" t="s">
        <v>1286</v>
      </c>
    </row>
    <row r="237" s="14" customFormat="1">
      <c r="A237" s="14"/>
      <c r="B237" s="253"/>
      <c r="C237" s="254"/>
      <c r="D237" s="244" t="s">
        <v>155</v>
      </c>
      <c r="E237" s="255" t="s">
        <v>1</v>
      </c>
      <c r="F237" s="256" t="s">
        <v>84</v>
      </c>
      <c r="G237" s="254"/>
      <c r="H237" s="257">
        <v>1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155</v>
      </c>
      <c r="AU237" s="263" t="s">
        <v>86</v>
      </c>
      <c r="AV237" s="14" t="s">
        <v>86</v>
      </c>
      <c r="AW237" s="14" t="s">
        <v>34</v>
      </c>
      <c r="AX237" s="14" t="s">
        <v>77</v>
      </c>
      <c r="AY237" s="263" t="s">
        <v>147</v>
      </c>
    </row>
    <row r="238" s="15" customFormat="1">
      <c r="A238" s="15"/>
      <c r="B238" s="264"/>
      <c r="C238" s="265"/>
      <c r="D238" s="244" t="s">
        <v>155</v>
      </c>
      <c r="E238" s="266" t="s">
        <v>1</v>
      </c>
      <c r="F238" s="267" t="s">
        <v>158</v>
      </c>
      <c r="G238" s="265"/>
      <c r="H238" s="268">
        <v>1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4" t="s">
        <v>155</v>
      </c>
      <c r="AU238" s="274" t="s">
        <v>86</v>
      </c>
      <c r="AV238" s="15" t="s">
        <v>153</v>
      </c>
      <c r="AW238" s="15" t="s">
        <v>34</v>
      </c>
      <c r="AX238" s="15" t="s">
        <v>84</v>
      </c>
      <c r="AY238" s="274" t="s">
        <v>147</v>
      </c>
    </row>
    <row r="239" s="2" customFormat="1" ht="16.5" customHeight="1">
      <c r="A239" s="39"/>
      <c r="B239" s="40"/>
      <c r="C239" s="228" t="s">
        <v>370</v>
      </c>
      <c r="D239" s="228" t="s">
        <v>149</v>
      </c>
      <c r="E239" s="229" t="s">
        <v>1287</v>
      </c>
      <c r="F239" s="230" t="s">
        <v>1288</v>
      </c>
      <c r="G239" s="231" t="s">
        <v>1173</v>
      </c>
      <c r="H239" s="232">
        <v>1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42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237</v>
      </c>
      <c r="AT239" s="240" t="s">
        <v>149</v>
      </c>
      <c r="AU239" s="240" t="s">
        <v>86</v>
      </c>
      <c r="AY239" s="18" t="s">
        <v>147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84</v>
      </c>
      <c r="BK239" s="241">
        <f>ROUND(I239*H239,2)</f>
        <v>0</v>
      </c>
      <c r="BL239" s="18" t="s">
        <v>237</v>
      </c>
      <c r="BM239" s="240" t="s">
        <v>1289</v>
      </c>
    </row>
    <row r="240" s="14" customFormat="1">
      <c r="A240" s="14"/>
      <c r="B240" s="253"/>
      <c r="C240" s="254"/>
      <c r="D240" s="244" t="s">
        <v>155</v>
      </c>
      <c r="E240" s="255" t="s">
        <v>1</v>
      </c>
      <c r="F240" s="256" t="s">
        <v>84</v>
      </c>
      <c r="G240" s="254"/>
      <c r="H240" s="257">
        <v>1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155</v>
      </c>
      <c r="AU240" s="263" t="s">
        <v>86</v>
      </c>
      <c r="AV240" s="14" t="s">
        <v>86</v>
      </c>
      <c r="AW240" s="14" t="s">
        <v>34</v>
      </c>
      <c r="AX240" s="14" t="s">
        <v>77</v>
      </c>
      <c r="AY240" s="263" t="s">
        <v>147</v>
      </c>
    </row>
    <row r="241" s="15" customFormat="1">
      <c r="A241" s="15"/>
      <c r="B241" s="264"/>
      <c r="C241" s="265"/>
      <c r="D241" s="244" t="s">
        <v>155</v>
      </c>
      <c r="E241" s="266" t="s">
        <v>1</v>
      </c>
      <c r="F241" s="267" t="s">
        <v>158</v>
      </c>
      <c r="G241" s="265"/>
      <c r="H241" s="268">
        <v>1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4" t="s">
        <v>155</v>
      </c>
      <c r="AU241" s="274" t="s">
        <v>86</v>
      </c>
      <c r="AV241" s="15" t="s">
        <v>153</v>
      </c>
      <c r="AW241" s="15" t="s">
        <v>34</v>
      </c>
      <c r="AX241" s="15" t="s">
        <v>84</v>
      </c>
      <c r="AY241" s="274" t="s">
        <v>147</v>
      </c>
    </row>
    <row r="242" s="12" customFormat="1" ht="25.92" customHeight="1">
      <c r="A242" s="12"/>
      <c r="B242" s="212"/>
      <c r="C242" s="213"/>
      <c r="D242" s="214" t="s">
        <v>76</v>
      </c>
      <c r="E242" s="215" t="s">
        <v>460</v>
      </c>
      <c r="F242" s="215" t="s">
        <v>461</v>
      </c>
      <c r="G242" s="213"/>
      <c r="H242" s="213"/>
      <c r="I242" s="216"/>
      <c r="J242" s="217">
        <f>BK242</f>
        <v>0</v>
      </c>
      <c r="K242" s="213"/>
      <c r="L242" s="218"/>
      <c r="M242" s="219"/>
      <c r="N242" s="220"/>
      <c r="O242" s="220"/>
      <c r="P242" s="221">
        <f>SUM(P243:P250)</f>
        <v>0</v>
      </c>
      <c r="Q242" s="220"/>
      <c r="R242" s="221">
        <f>SUM(R243:R250)</f>
        <v>0</v>
      </c>
      <c r="S242" s="220"/>
      <c r="T242" s="222">
        <f>SUM(T243:T250)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3" t="s">
        <v>153</v>
      </c>
      <c r="AT242" s="224" t="s">
        <v>76</v>
      </c>
      <c r="AU242" s="224" t="s">
        <v>77</v>
      </c>
      <c r="AY242" s="223" t="s">
        <v>147</v>
      </c>
      <c r="BK242" s="225">
        <f>SUM(BK243:BK250)</f>
        <v>0</v>
      </c>
    </row>
    <row r="243" s="2" customFormat="1" ht="16.5" customHeight="1">
      <c r="A243" s="39"/>
      <c r="B243" s="40"/>
      <c r="C243" s="228" t="s">
        <v>376</v>
      </c>
      <c r="D243" s="228" t="s">
        <v>149</v>
      </c>
      <c r="E243" s="229" t="s">
        <v>1290</v>
      </c>
      <c r="F243" s="230" t="s">
        <v>1291</v>
      </c>
      <c r="G243" s="231" t="s">
        <v>465</v>
      </c>
      <c r="H243" s="232">
        <v>40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42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466</v>
      </c>
      <c r="AT243" s="240" t="s">
        <v>149</v>
      </c>
      <c r="AU243" s="240" t="s">
        <v>84</v>
      </c>
      <c r="AY243" s="18" t="s">
        <v>147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84</v>
      </c>
      <c r="BK243" s="241">
        <f>ROUND(I243*H243,2)</f>
        <v>0</v>
      </c>
      <c r="BL243" s="18" t="s">
        <v>466</v>
      </c>
      <c r="BM243" s="240" t="s">
        <v>1292</v>
      </c>
    </row>
    <row r="244" s="14" customFormat="1">
      <c r="A244" s="14"/>
      <c r="B244" s="253"/>
      <c r="C244" s="254"/>
      <c r="D244" s="244" t="s">
        <v>155</v>
      </c>
      <c r="E244" s="255" t="s">
        <v>1</v>
      </c>
      <c r="F244" s="256" t="s">
        <v>1293</v>
      </c>
      <c r="G244" s="254"/>
      <c r="H244" s="257">
        <v>32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155</v>
      </c>
      <c r="AU244" s="263" t="s">
        <v>84</v>
      </c>
      <c r="AV244" s="14" t="s">
        <v>86</v>
      </c>
      <c r="AW244" s="14" t="s">
        <v>34</v>
      </c>
      <c r="AX244" s="14" t="s">
        <v>77</v>
      </c>
      <c r="AY244" s="263" t="s">
        <v>147</v>
      </c>
    </row>
    <row r="245" s="14" customFormat="1">
      <c r="A245" s="14"/>
      <c r="B245" s="253"/>
      <c r="C245" s="254"/>
      <c r="D245" s="244" t="s">
        <v>155</v>
      </c>
      <c r="E245" s="255" t="s">
        <v>1</v>
      </c>
      <c r="F245" s="256" t="s">
        <v>1294</v>
      </c>
      <c r="G245" s="254"/>
      <c r="H245" s="257">
        <v>8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155</v>
      </c>
      <c r="AU245" s="263" t="s">
        <v>84</v>
      </c>
      <c r="AV245" s="14" t="s">
        <v>86</v>
      </c>
      <c r="AW245" s="14" t="s">
        <v>34</v>
      </c>
      <c r="AX245" s="14" t="s">
        <v>77</v>
      </c>
      <c r="AY245" s="263" t="s">
        <v>147</v>
      </c>
    </row>
    <row r="246" s="15" customFormat="1">
      <c r="A246" s="15"/>
      <c r="B246" s="264"/>
      <c r="C246" s="265"/>
      <c r="D246" s="244" t="s">
        <v>155</v>
      </c>
      <c r="E246" s="266" t="s">
        <v>1</v>
      </c>
      <c r="F246" s="267" t="s">
        <v>158</v>
      </c>
      <c r="G246" s="265"/>
      <c r="H246" s="268">
        <v>40</v>
      </c>
      <c r="I246" s="269"/>
      <c r="J246" s="265"/>
      <c r="K246" s="265"/>
      <c r="L246" s="270"/>
      <c r="M246" s="271"/>
      <c r="N246" s="272"/>
      <c r="O246" s="272"/>
      <c r="P246" s="272"/>
      <c r="Q246" s="272"/>
      <c r="R246" s="272"/>
      <c r="S246" s="272"/>
      <c r="T246" s="27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4" t="s">
        <v>155</v>
      </c>
      <c r="AU246" s="274" t="s">
        <v>84</v>
      </c>
      <c r="AV246" s="15" t="s">
        <v>153</v>
      </c>
      <c r="AW246" s="15" t="s">
        <v>34</v>
      </c>
      <c r="AX246" s="15" t="s">
        <v>84</v>
      </c>
      <c r="AY246" s="274" t="s">
        <v>147</v>
      </c>
    </row>
    <row r="247" s="2" customFormat="1" ht="21.75" customHeight="1">
      <c r="A247" s="39"/>
      <c r="B247" s="40"/>
      <c r="C247" s="228" t="s">
        <v>382</v>
      </c>
      <c r="D247" s="228" t="s">
        <v>149</v>
      </c>
      <c r="E247" s="229" t="s">
        <v>487</v>
      </c>
      <c r="F247" s="230" t="s">
        <v>488</v>
      </c>
      <c r="G247" s="231" t="s">
        <v>465</v>
      </c>
      <c r="H247" s="232">
        <v>15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42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466</v>
      </c>
      <c r="AT247" s="240" t="s">
        <v>149</v>
      </c>
      <c r="AU247" s="240" t="s">
        <v>84</v>
      </c>
      <c r="AY247" s="18" t="s">
        <v>147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84</v>
      </c>
      <c r="BK247" s="241">
        <f>ROUND(I247*H247,2)</f>
        <v>0</v>
      </c>
      <c r="BL247" s="18" t="s">
        <v>466</v>
      </c>
      <c r="BM247" s="240" t="s">
        <v>1295</v>
      </c>
    </row>
    <row r="248" s="14" customFormat="1">
      <c r="A248" s="14"/>
      <c r="B248" s="253"/>
      <c r="C248" s="254"/>
      <c r="D248" s="244" t="s">
        <v>155</v>
      </c>
      <c r="E248" s="255" t="s">
        <v>1</v>
      </c>
      <c r="F248" s="256" t="s">
        <v>1296</v>
      </c>
      <c r="G248" s="254"/>
      <c r="H248" s="257">
        <v>10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3" t="s">
        <v>155</v>
      </c>
      <c r="AU248" s="263" t="s">
        <v>84</v>
      </c>
      <c r="AV248" s="14" t="s">
        <v>86</v>
      </c>
      <c r="AW248" s="14" t="s">
        <v>34</v>
      </c>
      <c r="AX248" s="14" t="s">
        <v>77</v>
      </c>
      <c r="AY248" s="263" t="s">
        <v>147</v>
      </c>
    </row>
    <row r="249" s="14" customFormat="1">
      <c r="A249" s="14"/>
      <c r="B249" s="253"/>
      <c r="C249" s="254"/>
      <c r="D249" s="244" t="s">
        <v>155</v>
      </c>
      <c r="E249" s="255" t="s">
        <v>1</v>
      </c>
      <c r="F249" s="256" t="s">
        <v>1297</v>
      </c>
      <c r="G249" s="254"/>
      <c r="H249" s="257">
        <v>5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155</v>
      </c>
      <c r="AU249" s="263" t="s">
        <v>84</v>
      </c>
      <c r="AV249" s="14" t="s">
        <v>86</v>
      </c>
      <c r="AW249" s="14" t="s">
        <v>34</v>
      </c>
      <c r="AX249" s="14" t="s">
        <v>77</v>
      </c>
      <c r="AY249" s="263" t="s">
        <v>147</v>
      </c>
    </row>
    <row r="250" s="15" customFormat="1">
      <c r="A250" s="15"/>
      <c r="B250" s="264"/>
      <c r="C250" s="265"/>
      <c r="D250" s="244" t="s">
        <v>155</v>
      </c>
      <c r="E250" s="266" t="s">
        <v>1</v>
      </c>
      <c r="F250" s="267" t="s">
        <v>158</v>
      </c>
      <c r="G250" s="265"/>
      <c r="H250" s="268">
        <v>15</v>
      </c>
      <c r="I250" s="269"/>
      <c r="J250" s="265"/>
      <c r="K250" s="265"/>
      <c r="L250" s="270"/>
      <c r="M250" s="275"/>
      <c r="N250" s="276"/>
      <c r="O250" s="276"/>
      <c r="P250" s="276"/>
      <c r="Q250" s="276"/>
      <c r="R250" s="276"/>
      <c r="S250" s="276"/>
      <c r="T250" s="27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4" t="s">
        <v>155</v>
      </c>
      <c r="AU250" s="274" t="s">
        <v>84</v>
      </c>
      <c r="AV250" s="15" t="s">
        <v>153</v>
      </c>
      <c r="AW250" s="15" t="s">
        <v>34</v>
      </c>
      <c r="AX250" s="15" t="s">
        <v>84</v>
      </c>
      <c r="AY250" s="274" t="s">
        <v>147</v>
      </c>
    </row>
    <row r="251" s="2" customFormat="1" ht="6.96" customHeight="1">
      <c r="A251" s="39"/>
      <c r="B251" s="67"/>
      <c r="C251" s="68"/>
      <c r="D251" s="68"/>
      <c r="E251" s="68"/>
      <c r="F251" s="68"/>
      <c r="G251" s="68"/>
      <c r="H251" s="68"/>
      <c r="I251" s="68"/>
      <c r="J251" s="68"/>
      <c r="K251" s="68"/>
      <c r="L251" s="45"/>
      <c r="M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</row>
  </sheetData>
  <sheetProtection sheet="1" autoFilter="0" formatColumns="0" formatRows="0" objects="1" scenarios="1" spinCount="100000" saltValue="QJoKzQv16i7JHBuBsy48wdWnMvOs8aQ/gp9HU4bRw/99TR+pK23PyqhotbYjXG0wl9xRmrE6tm2aBYYlW151uw==" hashValue="c9AMVAXcffFNCa73wPB//+eJ36+E33KDeH98LzBxeMuoPVsWf/G/cvrElV49YxbJzIugILhWx4TGNz7JiI60nw==" algorithmName="SHA-512" password="CC35"/>
  <autoFilter ref="C127:K2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Snížení energetické náročnosti budov krajské správy a údržby silnic Vysočina v Třešti - provozní budova</v>
      </c>
      <c r="F7" s="151"/>
      <c r="G7" s="151"/>
      <c r="H7" s="151"/>
      <c r="L7" s="21"/>
    </row>
    <row r="8" s="1" customFormat="1" ht="12" customHeight="1">
      <c r="B8" s="21"/>
      <c r="D8" s="151" t="s">
        <v>108</v>
      </c>
      <c r="L8" s="21"/>
    </row>
    <row r="9" s="2" customFormat="1" ht="16.5" customHeight="1">
      <c r="A9" s="39"/>
      <c r="B9" s="45"/>
      <c r="C9" s="39"/>
      <c r="D9" s="39"/>
      <c r="E9" s="152" t="s">
        <v>1155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1298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20. 8. 2024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1" t="s">
        <v>28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33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ROUND((SUM(BE124:BE154)),  2)</f>
        <v>0</v>
      </c>
      <c r="G35" s="39"/>
      <c r="H35" s="39"/>
      <c r="I35" s="165">
        <v>0.20999999999999999</v>
      </c>
      <c r="J35" s="164">
        <f>ROUND(((SUM(BE124:BE154))*I35),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ROUND((SUM(BF124:BF154)),  2)</f>
        <v>0</v>
      </c>
      <c r="G36" s="39"/>
      <c r="H36" s="39"/>
      <c r="I36" s="165">
        <v>0.12</v>
      </c>
      <c r="J36" s="164">
        <f>ROUND(((SUM(BF124:BF154))*I36),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ROUND((SUM(BG124:BG154)),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ROUND((SUM(BH124:BH154)),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ROUND((SUM(BI124:BI154)),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Snížení energetické náročnosti budov krajské správy a údržby silnic Vysočina v Třešti - provozní budova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1155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D.1.3.2 - Silnoproudá elektrotechnika, hromosvod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20. 8. 2024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>Krajská správa a údržba silnic Vysočiny p.o.</v>
      </c>
      <c r="G93" s="41"/>
      <c r="H93" s="41"/>
      <c r="I93" s="33" t="s">
        <v>32</v>
      </c>
      <c r="J93" s="37" t="str">
        <f>E23</f>
        <v>PANTA-Š, s.r.o., Slatinice 251, 783 42 Slatinice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40.0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PANTA-Š, s.r.o., Slatinice 251, 783 42 Slatinice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121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1299</v>
      </c>
      <c r="E100" s="197"/>
      <c r="F100" s="197"/>
      <c r="G100" s="197"/>
      <c r="H100" s="197"/>
      <c r="I100" s="197"/>
      <c r="J100" s="198">
        <f>J126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1300</v>
      </c>
      <c r="E101" s="192"/>
      <c r="F101" s="192"/>
      <c r="G101" s="192"/>
      <c r="H101" s="192"/>
      <c r="I101" s="192"/>
      <c r="J101" s="193">
        <f>J142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4"/>
      <c r="D102" s="196" t="s">
        <v>1301</v>
      </c>
      <c r="E102" s="197"/>
      <c r="F102" s="197"/>
      <c r="G102" s="197"/>
      <c r="H102" s="197"/>
      <c r="I102" s="197"/>
      <c r="J102" s="198">
        <f>J143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Snížení energetické náročnosti budov krajské správy a údržby silnic Vysočina v Třešti - provozní budova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108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4" t="s">
        <v>1155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D.1.3.2 - Silnoproudá elektrotechnika, hromosvod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F14</f>
        <v xml:space="preserve"> </v>
      </c>
      <c r="G118" s="41"/>
      <c r="H118" s="41"/>
      <c r="I118" s="33" t="s">
        <v>22</v>
      </c>
      <c r="J118" s="80" t="str">
        <f>IF(J14="","",J14)</f>
        <v>20. 8. 2024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E17</f>
        <v>Krajská správa a údržba silnic Vysočiny p.o.</v>
      </c>
      <c r="G120" s="41"/>
      <c r="H120" s="41"/>
      <c r="I120" s="33" t="s">
        <v>32</v>
      </c>
      <c r="J120" s="37" t="str">
        <f>E23</f>
        <v>PANTA-Š, s.r.o., Slatinice 251, 783 42 Slatinice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3" t="s">
        <v>30</v>
      </c>
      <c r="D121" s="41"/>
      <c r="E121" s="41"/>
      <c r="F121" s="28" t="str">
        <f>IF(E20="","",E20)</f>
        <v>Vyplň údaj</v>
      </c>
      <c r="G121" s="41"/>
      <c r="H121" s="41"/>
      <c r="I121" s="33" t="s">
        <v>35</v>
      </c>
      <c r="J121" s="37" t="str">
        <f>E26</f>
        <v>PANTA-Š, s.r.o., Slatinice 251, 783 42 Slatinice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133</v>
      </c>
      <c r="D123" s="203" t="s">
        <v>62</v>
      </c>
      <c r="E123" s="203" t="s">
        <v>58</v>
      </c>
      <c r="F123" s="203" t="s">
        <v>59</v>
      </c>
      <c r="G123" s="203" t="s">
        <v>134</v>
      </c>
      <c r="H123" s="203" t="s">
        <v>135</v>
      </c>
      <c r="I123" s="203" t="s">
        <v>136</v>
      </c>
      <c r="J123" s="204" t="s">
        <v>114</v>
      </c>
      <c r="K123" s="205" t="s">
        <v>137</v>
      </c>
      <c r="L123" s="206"/>
      <c r="M123" s="101" t="s">
        <v>1</v>
      </c>
      <c r="N123" s="102" t="s">
        <v>41</v>
      </c>
      <c r="O123" s="102" t="s">
        <v>138</v>
      </c>
      <c r="P123" s="102" t="s">
        <v>139</v>
      </c>
      <c r="Q123" s="102" t="s">
        <v>140</v>
      </c>
      <c r="R123" s="102" t="s">
        <v>141</v>
      </c>
      <c r="S123" s="102" t="s">
        <v>142</v>
      </c>
      <c r="T123" s="103" t="s">
        <v>143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144</v>
      </c>
      <c r="D124" s="41"/>
      <c r="E124" s="41"/>
      <c r="F124" s="41"/>
      <c r="G124" s="41"/>
      <c r="H124" s="41"/>
      <c r="I124" s="41"/>
      <c r="J124" s="207">
        <f>BK124</f>
        <v>0</v>
      </c>
      <c r="K124" s="41"/>
      <c r="L124" s="45"/>
      <c r="M124" s="104"/>
      <c r="N124" s="208"/>
      <c r="O124" s="105"/>
      <c r="P124" s="209">
        <f>P125+P142</f>
        <v>0</v>
      </c>
      <c r="Q124" s="105"/>
      <c r="R124" s="209">
        <f>R125+R142</f>
        <v>0.0252</v>
      </c>
      <c r="S124" s="105"/>
      <c r="T124" s="210">
        <f>T125+T142</f>
        <v>0.29999999999999999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76</v>
      </c>
      <c r="AU124" s="18" t="s">
        <v>116</v>
      </c>
      <c r="BK124" s="211">
        <f>BK125+BK142</f>
        <v>0</v>
      </c>
    </row>
    <row r="125" s="12" customFormat="1" ht="25.92" customHeight="1">
      <c r="A125" s="12"/>
      <c r="B125" s="212"/>
      <c r="C125" s="213"/>
      <c r="D125" s="214" t="s">
        <v>76</v>
      </c>
      <c r="E125" s="215" t="s">
        <v>290</v>
      </c>
      <c r="F125" s="215" t="s">
        <v>291</v>
      </c>
      <c r="G125" s="213"/>
      <c r="H125" s="213"/>
      <c r="I125" s="216"/>
      <c r="J125" s="217">
        <f>BK125</f>
        <v>0</v>
      </c>
      <c r="K125" s="213"/>
      <c r="L125" s="218"/>
      <c r="M125" s="219"/>
      <c r="N125" s="220"/>
      <c r="O125" s="220"/>
      <c r="P125" s="221">
        <f>P126</f>
        <v>0</v>
      </c>
      <c r="Q125" s="220"/>
      <c r="R125" s="221">
        <f>R126</f>
        <v>0</v>
      </c>
      <c r="S125" s="220"/>
      <c r="T125" s="22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86</v>
      </c>
      <c r="AT125" s="224" t="s">
        <v>76</v>
      </c>
      <c r="AU125" s="224" t="s">
        <v>77</v>
      </c>
      <c r="AY125" s="223" t="s">
        <v>147</v>
      </c>
      <c r="BK125" s="225">
        <f>BK126</f>
        <v>0</v>
      </c>
    </row>
    <row r="126" s="12" customFormat="1" ht="22.8" customHeight="1">
      <c r="A126" s="12"/>
      <c r="B126" s="212"/>
      <c r="C126" s="213"/>
      <c r="D126" s="214" t="s">
        <v>76</v>
      </c>
      <c r="E126" s="226" t="s">
        <v>1302</v>
      </c>
      <c r="F126" s="226" t="s">
        <v>1303</v>
      </c>
      <c r="G126" s="213"/>
      <c r="H126" s="213"/>
      <c r="I126" s="216"/>
      <c r="J126" s="227">
        <f>BK126</f>
        <v>0</v>
      </c>
      <c r="K126" s="213"/>
      <c r="L126" s="218"/>
      <c r="M126" s="219"/>
      <c r="N126" s="220"/>
      <c r="O126" s="220"/>
      <c r="P126" s="221">
        <f>SUM(P127:P141)</f>
        <v>0</v>
      </c>
      <c r="Q126" s="220"/>
      <c r="R126" s="221">
        <f>SUM(R127:R141)</f>
        <v>0</v>
      </c>
      <c r="S126" s="220"/>
      <c r="T126" s="222">
        <f>SUM(T127:T141)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86</v>
      </c>
      <c r="AT126" s="224" t="s">
        <v>76</v>
      </c>
      <c r="AU126" s="224" t="s">
        <v>84</v>
      </c>
      <c r="AY126" s="223" t="s">
        <v>147</v>
      </c>
      <c r="BK126" s="225">
        <f>SUM(BK127:BK141)</f>
        <v>0</v>
      </c>
    </row>
    <row r="127" s="2" customFormat="1" ht="16.5" customHeight="1">
      <c r="A127" s="39"/>
      <c r="B127" s="40"/>
      <c r="C127" s="228" t="s">
        <v>84</v>
      </c>
      <c r="D127" s="228" t="s">
        <v>149</v>
      </c>
      <c r="E127" s="229" t="s">
        <v>1304</v>
      </c>
      <c r="F127" s="230" t="s">
        <v>1305</v>
      </c>
      <c r="G127" s="231" t="s">
        <v>920</v>
      </c>
      <c r="H127" s="232">
        <v>1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237</v>
      </c>
      <c r="AT127" s="240" t="s">
        <v>149</v>
      </c>
      <c r="AU127" s="240" t="s">
        <v>86</v>
      </c>
      <c r="AY127" s="18" t="s">
        <v>147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84</v>
      </c>
      <c r="BK127" s="241">
        <f>ROUND(I127*H127,2)</f>
        <v>0</v>
      </c>
      <c r="BL127" s="18" t="s">
        <v>237</v>
      </c>
      <c r="BM127" s="240" t="s">
        <v>1306</v>
      </c>
    </row>
    <row r="128" s="14" customFormat="1">
      <c r="A128" s="14"/>
      <c r="B128" s="253"/>
      <c r="C128" s="254"/>
      <c r="D128" s="244" t="s">
        <v>155</v>
      </c>
      <c r="E128" s="255" t="s">
        <v>1</v>
      </c>
      <c r="F128" s="256" t="s">
        <v>84</v>
      </c>
      <c r="G128" s="254"/>
      <c r="H128" s="257">
        <v>1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3" t="s">
        <v>155</v>
      </c>
      <c r="AU128" s="263" t="s">
        <v>86</v>
      </c>
      <c r="AV128" s="14" t="s">
        <v>86</v>
      </c>
      <c r="AW128" s="14" t="s">
        <v>34</v>
      </c>
      <c r="AX128" s="14" t="s">
        <v>77</v>
      </c>
      <c r="AY128" s="263" t="s">
        <v>147</v>
      </c>
    </row>
    <row r="129" s="15" customFormat="1">
      <c r="A129" s="15"/>
      <c r="B129" s="264"/>
      <c r="C129" s="265"/>
      <c r="D129" s="244" t="s">
        <v>155</v>
      </c>
      <c r="E129" s="266" t="s">
        <v>1</v>
      </c>
      <c r="F129" s="267" t="s">
        <v>158</v>
      </c>
      <c r="G129" s="265"/>
      <c r="H129" s="268">
        <v>1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4" t="s">
        <v>155</v>
      </c>
      <c r="AU129" s="274" t="s">
        <v>86</v>
      </c>
      <c r="AV129" s="15" t="s">
        <v>153</v>
      </c>
      <c r="AW129" s="15" t="s">
        <v>34</v>
      </c>
      <c r="AX129" s="15" t="s">
        <v>84</v>
      </c>
      <c r="AY129" s="274" t="s">
        <v>147</v>
      </c>
    </row>
    <row r="130" s="2" customFormat="1" ht="16.5" customHeight="1">
      <c r="A130" s="39"/>
      <c r="B130" s="40"/>
      <c r="C130" s="228" t="s">
        <v>86</v>
      </c>
      <c r="D130" s="228" t="s">
        <v>149</v>
      </c>
      <c r="E130" s="229" t="s">
        <v>1307</v>
      </c>
      <c r="F130" s="230" t="s">
        <v>1308</v>
      </c>
      <c r="G130" s="231" t="s">
        <v>373</v>
      </c>
      <c r="H130" s="232">
        <v>58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42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237</v>
      </c>
      <c r="AT130" s="240" t="s">
        <v>149</v>
      </c>
      <c r="AU130" s="240" t="s">
        <v>86</v>
      </c>
      <c r="AY130" s="18" t="s">
        <v>147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84</v>
      </c>
      <c r="BK130" s="241">
        <f>ROUND(I130*H130,2)</f>
        <v>0</v>
      </c>
      <c r="BL130" s="18" t="s">
        <v>237</v>
      </c>
      <c r="BM130" s="240" t="s">
        <v>1309</v>
      </c>
    </row>
    <row r="131" s="14" customFormat="1">
      <c r="A131" s="14"/>
      <c r="B131" s="253"/>
      <c r="C131" s="254"/>
      <c r="D131" s="244" t="s">
        <v>155</v>
      </c>
      <c r="E131" s="255" t="s">
        <v>1</v>
      </c>
      <c r="F131" s="256" t="s">
        <v>1310</v>
      </c>
      <c r="G131" s="254"/>
      <c r="H131" s="257">
        <v>58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155</v>
      </c>
      <c r="AU131" s="263" t="s">
        <v>86</v>
      </c>
      <c r="AV131" s="14" t="s">
        <v>86</v>
      </c>
      <c r="AW131" s="14" t="s">
        <v>34</v>
      </c>
      <c r="AX131" s="14" t="s">
        <v>77</v>
      </c>
      <c r="AY131" s="263" t="s">
        <v>147</v>
      </c>
    </row>
    <row r="132" s="15" customFormat="1">
      <c r="A132" s="15"/>
      <c r="B132" s="264"/>
      <c r="C132" s="265"/>
      <c r="D132" s="244" t="s">
        <v>155</v>
      </c>
      <c r="E132" s="266" t="s">
        <v>1</v>
      </c>
      <c r="F132" s="267" t="s">
        <v>158</v>
      </c>
      <c r="G132" s="265"/>
      <c r="H132" s="268">
        <v>58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4" t="s">
        <v>155</v>
      </c>
      <c r="AU132" s="274" t="s">
        <v>86</v>
      </c>
      <c r="AV132" s="15" t="s">
        <v>153</v>
      </c>
      <c r="AW132" s="15" t="s">
        <v>34</v>
      </c>
      <c r="AX132" s="15" t="s">
        <v>84</v>
      </c>
      <c r="AY132" s="274" t="s">
        <v>147</v>
      </c>
    </row>
    <row r="133" s="2" customFormat="1" ht="16.5" customHeight="1">
      <c r="A133" s="39"/>
      <c r="B133" s="40"/>
      <c r="C133" s="228" t="s">
        <v>165</v>
      </c>
      <c r="D133" s="228" t="s">
        <v>149</v>
      </c>
      <c r="E133" s="229" t="s">
        <v>1311</v>
      </c>
      <c r="F133" s="230" t="s">
        <v>1312</v>
      </c>
      <c r="G133" s="231" t="s">
        <v>920</v>
      </c>
      <c r="H133" s="232">
        <v>58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42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237</v>
      </c>
      <c r="AT133" s="240" t="s">
        <v>149</v>
      </c>
      <c r="AU133" s="240" t="s">
        <v>86</v>
      </c>
      <c r="AY133" s="18" t="s">
        <v>147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84</v>
      </c>
      <c r="BK133" s="241">
        <f>ROUND(I133*H133,2)</f>
        <v>0</v>
      </c>
      <c r="BL133" s="18" t="s">
        <v>237</v>
      </c>
      <c r="BM133" s="240" t="s">
        <v>1313</v>
      </c>
    </row>
    <row r="134" s="14" customFormat="1">
      <c r="A134" s="14"/>
      <c r="B134" s="253"/>
      <c r="C134" s="254"/>
      <c r="D134" s="244" t="s">
        <v>155</v>
      </c>
      <c r="E134" s="255" t="s">
        <v>1</v>
      </c>
      <c r="F134" s="256" t="s">
        <v>793</v>
      </c>
      <c r="G134" s="254"/>
      <c r="H134" s="257">
        <v>58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155</v>
      </c>
      <c r="AU134" s="263" t="s">
        <v>86</v>
      </c>
      <c r="AV134" s="14" t="s">
        <v>86</v>
      </c>
      <c r="AW134" s="14" t="s">
        <v>34</v>
      </c>
      <c r="AX134" s="14" t="s">
        <v>77</v>
      </c>
      <c r="AY134" s="263" t="s">
        <v>147</v>
      </c>
    </row>
    <row r="135" s="15" customFormat="1">
      <c r="A135" s="15"/>
      <c r="B135" s="264"/>
      <c r="C135" s="265"/>
      <c r="D135" s="244" t="s">
        <v>155</v>
      </c>
      <c r="E135" s="266" t="s">
        <v>1</v>
      </c>
      <c r="F135" s="267" t="s">
        <v>158</v>
      </c>
      <c r="G135" s="265"/>
      <c r="H135" s="268">
        <v>58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4" t="s">
        <v>155</v>
      </c>
      <c r="AU135" s="274" t="s">
        <v>86</v>
      </c>
      <c r="AV135" s="15" t="s">
        <v>153</v>
      </c>
      <c r="AW135" s="15" t="s">
        <v>34</v>
      </c>
      <c r="AX135" s="15" t="s">
        <v>84</v>
      </c>
      <c r="AY135" s="274" t="s">
        <v>147</v>
      </c>
    </row>
    <row r="136" s="2" customFormat="1" ht="16.5" customHeight="1">
      <c r="A136" s="39"/>
      <c r="B136" s="40"/>
      <c r="C136" s="228" t="s">
        <v>153</v>
      </c>
      <c r="D136" s="228" t="s">
        <v>149</v>
      </c>
      <c r="E136" s="229" t="s">
        <v>1314</v>
      </c>
      <c r="F136" s="230" t="s">
        <v>1315</v>
      </c>
      <c r="G136" s="231" t="s">
        <v>920</v>
      </c>
      <c r="H136" s="232">
        <v>1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42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237</v>
      </c>
      <c r="AT136" s="240" t="s">
        <v>149</v>
      </c>
      <c r="AU136" s="240" t="s">
        <v>86</v>
      </c>
      <c r="AY136" s="18" t="s">
        <v>147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84</v>
      </c>
      <c r="BK136" s="241">
        <f>ROUND(I136*H136,2)</f>
        <v>0</v>
      </c>
      <c r="BL136" s="18" t="s">
        <v>237</v>
      </c>
      <c r="BM136" s="240" t="s">
        <v>1316</v>
      </c>
    </row>
    <row r="137" s="14" customFormat="1">
      <c r="A137" s="14"/>
      <c r="B137" s="253"/>
      <c r="C137" s="254"/>
      <c r="D137" s="244" t="s">
        <v>155</v>
      </c>
      <c r="E137" s="255" t="s">
        <v>1</v>
      </c>
      <c r="F137" s="256" t="s">
        <v>84</v>
      </c>
      <c r="G137" s="254"/>
      <c r="H137" s="257">
        <v>1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155</v>
      </c>
      <c r="AU137" s="263" t="s">
        <v>86</v>
      </c>
      <c r="AV137" s="14" t="s">
        <v>86</v>
      </c>
      <c r="AW137" s="14" t="s">
        <v>34</v>
      </c>
      <c r="AX137" s="14" t="s">
        <v>77</v>
      </c>
      <c r="AY137" s="263" t="s">
        <v>147</v>
      </c>
    </row>
    <row r="138" s="15" customFormat="1">
      <c r="A138" s="15"/>
      <c r="B138" s="264"/>
      <c r="C138" s="265"/>
      <c r="D138" s="244" t="s">
        <v>155</v>
      </c>
      <c r="E138" s="266" t="s">
        <v>1</v>
      </c>
      <c r="F138" s="267" t="s">
        <v>158</v>
      </c>
      <c r="G138" s="265"/>
      <c r="H138" s="268">
        <v>1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4" t="s">
        <v>155</v>
      </c>
      <c r="AU138" s="274" t="s">
        <v>86</v>
      </c>
      <c r="AV138" s="15" t="s">
        <v>153</v>
      </c>
      <c r="AW138" s="15" t="s">
        <v>34</v>
      </c>
      <c r="AX138" s="15" t="s">
        <v>84</v>
      </c>
      <c r="AY138" s="274" t="s">
        <v>147</v>
      </c>
    </row>
    <row r="139" s="2" customFormat="1" ht="24.15" customHeight="1">
      <c r="A139" s="39"/>
      <c r="B139" s="40"/>
      <c r="C139" s="228" t="s">
        <v>176</v>
      </c>
      <c r="D139" s="228" t="s">
        <v>149</v>
      </c>
      <c r="E139" s="229" t="s">
        <v>1317</v>
      </c>
      <c r="F139" s="230" t="s">
        <v>1318</v>
      </c>
      <c r="G139" s="231" t="s">
        <v>373</v>
      </c>
      <c r="H139" s="232">
        <v>1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237</v>
      </c>
      <c r="AT139" s="240" t="s">
        <v>149</v>
      </c>
      <c r="AU139" s="240" t="s">
        <v>86</v>
      </c>
      <c r="AY139" s="18" t="s">
        <v>147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84</v>
      </c>
      <c r="BK139" s="241">
        <f>ROUND(I139*H139,2)</f>
        <v>0</v>
      </c>
      <c r="BL139" s="18" t="s">
        <v>237</v>
      </c>
      <c r="BM139" s="240" t="s">
        <v>1319</v>
      </c>
    </row>
    <row r="140" s="14" customFormat="1">
      <c r="A140" s="14"/>
      <c r="B140" s="253"/>
      <c r="C140" s="254"/>
      <c r="D140" s="244" t="s">
        <v>155</v>
      </c>
      <c r="E140" s="255" t="s">
        <v>1</v>
      </c>
      <c r="F140" s="256" t="s">
        <v>84</v>
      </c>
      <c r="G140" s="254"/>
      <c r="H140" s="257">
        <v>1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155</v>
      </c>
      <c r="AU140" s="263" t="s">
        <v>86</v>
      </c>
      <c r="AV140" s="14" t="s">
        <v>86</v>
      </c>
      <c r="AW140" s="14" t="s">
        <v>34</v>
      </c>
      <c r="AX140" s="14" t="s">
        <v>77</v>
      </c>
      <c r="AY140" s="263" t="s">
        <v>147</v>
      </c>
    </row>
    <row r="141" s="15" customFormat="1">
      <c r="A141" s="15"/>
      <c r="B141" s="264"/>
      <c r="C141" s="265"/>
      <c r="D141" s="244" t="s">
        <v>155</v>
      </c>
      <c r="E141" s="266" t="s">
        <v>1</v>
      </c>
      <c r="F141" s="267" t="s">
        <v>158</v>
      </c>
      <c r="G141" s="265"/>
      <c r="H141" s="268">
        <v>1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4" t="s">
        <v>155</v>
      </c>
      <c r="AU141" s="274" t="s">
        <v>86</v>
      </c>
      <c r="AV141" s="15" t="s">
        <v>153</v>
      </c>
      <c r="AW141" s="15" t="s">
        <v>34</v>
      </c>
      <c r="AX141" s="15" t="s">
        <v>84</v>
      </c>
      <c r="AY141" s="274" t="s">
        <v>147</v>
      </c>
    </row>
    <row r="142" s="12" customFormat="1" ht="25.92" customHeight="1">
      <c r="A142" s="12"/>
      <c r="B142" s="212"/>
      <c r="C142" s="213"/>
      <c r="D142" s="214" t="s">
        <v>76</v>
      </c>
      <c r="E142" s="215" t="s">
        <v>574</v>
      </c>
      <c r="F142" s="215" t="s">
        <v>1320</v>
      </c>
      <c r="G142" s="213"/>
      <c r="H142" s="213"/>
      <c r="I142" s="216"/>
      <c r="J142" s="217">
        <f>BK142</f>
        <v>0</v>
      </c>
      <c r="K142" s="213"/>
      <c r="L142" s="218"/>
      <c r="M142" s="219"/>
      <c r="N142" s="220"/>
      <c r="O142" s="220"/>
      <c r="P142" s="221">
        <f>P143</f>
        <v>0</v>
      </c>
      <c r="Q142" s="220"/>
      <c r="R142" s="221">
        <f>R143</f>
        <v>0.0252</v>
      </c>
      <c r="S142" s="220"/>
      <c r="T142" s="222">
        <f>T143</f>
        <v>0.29999999999999999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165</v>
      </c>
      <c r="AT142" s="224" t="s">
        <v>76</v>
      </c>
      <c r="AU142" s="224" t="s">
        <v>77</v>
      </c>
      <c r="AY142" s="223" t="s">
        <v>147</v>
      </c>
      <c r="BK142" s="225">
        <f>BK143</f>
        <v>0</v>
      </c>
    </row>
    <row r="143" s="12" customFormat="1" ht="22.8" customHeight="1">
      <c r="A143" s="12"/>
      <c r="B143" s="212"/>
      <c r="C143" s="213"/>
      <c r="D143" s="214" t="s">
        <v>76</v>
      </c>
      <c r="E143" s="226" t="s">
        <v>1321</v>
      </c>
      <c r="F143" s="226" t="s">
        <v>1322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SUM(P144:P154)</f>
        <v>0</v>
      </c>
      <c r="Q143" s="220"/>
      <c r="R143" s="221">
        <f>SUM(R144:R154)</f>
        <v>0.0252</v>
      </c>
      <c r="S143" s="220"/>
      <c r="T143" s="222">
        <f>SUM(T144:T154)</f>
        <v>0.29999999999999999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165</v>
      </c>
      <c r="AT143" s="224" t="s">
        <v>76</v>
      </c>
      <c r="AU143" s="224" t="s">
        <v>84</v>
      </c>
      <c r="AY143" s="223" t="s">
        <v>147</v>
      </c>
      <c r="BK143" s="225">
        <f>SUM(BK144:BK154)</f>
        <v>0</v>
      </c>
    </row>
    <row r="144" s="2" customFormat="1" ht="16.5" customHeight="1">
      <c r="A144" s="39"/>
      <c r="B144" s="40"/>
      <c r="C144" s="228" t="s">
        <v>181</v>
      </c>
      <c r="D144" s="228" t="s">
        <v>149</v>
      </c>
      <c r="E144" s="229" t="s">
        <v>1323</v>
      </c>
      <c r="F144" s="230" t="s">
        <v>1324</v>
      </c>
      <c r="G144" s="231" t="s">
        <v>320</v>
      </c>
      <c r="H144" s="232">
        <v>60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42</v>
      </c>
      <c r="O144" s="92"/>
      <c r="P144" s="238">
        <f>O144*H144</f>
        <v>0</v>
      </c>
      <c r="Q144" s="238">
        <v>0.00042000000000000002</v>
      </c>
      <c r="R144" s="238">
        <f>Q144*H144</f>
        <v>0.0252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824</v>
      </c>
      <c r="AT144" s="240" t="s">
        <v>149</v>
      </c>
      <c r="AU144" s="240" t="s">
        <v>86</v>
      </c>
      <c r="AY144" s="18" t="s">
        <v>147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84</v>
      </c>
      <c r="BK144" s="241">
        <f>ROUND(I144*H144,2)</f>
        <v>0</v>
      </c>
      <c r="BL144" s="18" t="s">
        <v>824</v>
      </c>
      <c r="BM144" s="240" t="s">
        <v>1325</v>
      </c>
    </row>
    <row r="145" s="14" customFormat="1">
      <c r="A145" s="14"/>
      <c r="B145" s="253"/>
      <c r="C145" s="254"/>
      <c r="D145" s="244" t="s">
        <v>155</v>
      </c>
      <c r="E145" s="255" t="s">
        <v>1</v>
      </c>
      <c r="F145" s="256" t="s">
        <v>802</v>
      </c>
      <c r="G145" s="254"/>
      <c r="H145" s="257">
        <v>60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155</v>
      </c>
      <c r="AU145" s="263" t="s">
        <v>86</v>
      </c>
      <c r="AV145" s="14" t="s">
        <v>86</v>
      </c>
      <c r="AW145" s="14" t="s">
        <v>34</v>
      </c>
      <c r="AX145" s="14" t="s">
        <v>77</v>
      </c>
      <c r="AY145" s="263" t="s">
        <v>147</v>
      </c>
    </row>
    <row r="146" s="15" customFormat="1">
      <c r="A146" s="15"/>
      <c r="B146" s="264"/>
      <c r="C146" s="265"/>
      <c r="D146" s="244" t="s">
        <v>155</v>
      </c>
      <c r="E146" s="266" t="s">
        <v>1</v>
      </c>
      <c r="F146" s="267" t="s">
        <v>158</v>
      </c>
      <c r="G146" s="265"/>
      <c r="H146" s="268">
        <v>60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155</v>
      </c>
      <c r="AU146" s="274" t="s">
        <v>86</v>
      </c>
      <c r="AV146" s="15" t="s">
        <v>153</v>
      </c>
      <c r="AW146" s="15" t="s">
        <v>34</v>
      </c>
      <c r="AX146" s="15" t="s">
        <v>84</v>
      </c>
      <c r="AY146" s="274" t="s">
        <v>147</v>
      </c>
    </row>
    <row r="147" s="2" customFormat="1" ht="21.75" customHeight="1">
      <c r="A147" s="39"/>
      <c r="B147" s="40"/>
      <c r="C147" s="228" t="s">
        <v>186</v>
      </c>
      <c r="D147" s="228" t="s">
        <v>149</v>
      </c>
      <c r="E147" s="229" t="s">
        <v>1326</v>
      </c>
      <c r="F147" s="230" t="s">
        <v>1327</v>
      </c>
      <c r="G147" s="231" t="s">
        <v>320</v>
      </c>
      <c r="H147" s="232">
        <v>60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42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0.0050000000000000001</v>
      </c>
      <c r="T147" s="239">
        <f>S147*H147</f>
        <v>0.29999999999999999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824</v>
      </c>
      <c r="AT147" s="240" t="s">
        <v>149</v>
      </c>
      <c r="AU147" s="240" t="s">
        <v>86</v>
      </c>
      <c r="AY147" s="18" t="s">
        <v>147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84</v>
      </c>
      <c r="BK147" s="241">
        <f>ROUND(I147*H147,2)</f>
        <v>0</v>
      </c>
      <c r="BL147" s="18" t="s">
        <v>824</v>
      </c>
      <c r="BM147" s="240" t="s">
        <v>1328</v>
      </c>
    </row>
    <row r="148" s="14" customFormat="1">
      <c r="A148" s="14"/>
      <c r="B148" s="253"/>
      <c r="C148" s="254"/>
      <c r="D148" s="244" t="s">
        <v>155</v>
      </c>
      <c r="E148" s="255" t="s">
        <v>1</v>
      </c>
      <c r="F148" s="256" t="s">
        <v>802</v>
      </c>
      <c r="G148" s="254"/>
      <c r="H148" s="257">
        <v>60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155</v>
      </c>
      <c r="AU148" s="263" t="s">
        <v>86</v>
      </c>
      <c r="AV148" s="14" t="s">
        <v>86</v>
      </c>
      <c r="AW148" s="14" t="s">
        <v>34</v>
      </c>
      <c r="AX148" s="14" t="s">
        <v>77</v>
      </c>
      <c r="AY148" s="263" t="s">
        <v>147</v>
      </c>
    </row>
    <row r="149" s="15" customFormat="1">
      <c r="A149" s="15"/>
      <c r="B149" s="264"/>
      <c r="C149" s="265"/>
      <c r="D149" s="244" t="s">
        <v>155</v>
      </c>
      <c r="E149" s="266" t="s">
        <v>1</v>
      </c>
      <c r="F149" s="267" t="s">
        <v>158</v>
      </c>
      <c r="G149" s="265"/>
      <c r="H149" s="268">
        <v>60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4" t="s">
        <v>155</v>
      </c>
      <c r="AU149" s="274" t="s">
        <v>86</v>
      </c>
      <c r="AV149" s="15" t="s">
        <v>153</v>
      </c>
      <c r="AW149" s="15" t="s">
        <v>34</v>
      </c>
      <c r="AX149" s="15" t="s">
        <v>84</v>
      </c>
      <c r="AY149" s="274" t="s">
        <v>147</v>
      </c>
    </row>
    <row r="150" s="2" customFormat="1" ht="16.5" customHeight="1">
      <c r="A150" s="39"/>
      <c r="B150" s="40"/>
      <c r="C150" s="228" t="s">
        <v>192</v>
      </c>
      <c r="D150" s="228" t="s">
        <v>149</v>
      </c>
      <c r="E150" s="229" t="s">
        <v>1329</v>
      </c>
      <c r="F150" s="230" t="s">
        <v>1330</v>
      </c>
      <c r="G150" s="231" t="s">
        <v>189</v>
      </c>
      <c r="H150" s="232">
        <v>0.29999999999999999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42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824</v>
      </c>
      <c r="AT150" s="240" t="s">
        <v>149</v>
      </c>
      <c r="AU150" s="240" t="s">
        <v>86</v>
      </c>
      <c r="AY150" s="18" t="s">
        <v>147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84</v>
      </c>
      <c r="BK150" s="241">
        <f>ROUND(I150*H150,2)</f>
        <v>0</v>
      </c>
      <c r="BL150" s="18" t="s">
        <v>824</v>
      </c>
      <c r="BM150" s="240" t="s">
        <v>1331</v>
      </c>
    </row>
    <row r="151" s="2" customFormat="1" ht="21.75" customHeight="1">
      <c r="A151" s="39"/>
      <c r="B151" s="40"/>
      <c r="C151" s="228" t="s">
        <v>197</v>
      </c>
      <c r="D151" s="228" t="s">
        <v>149</v>
      </c>
      <c r="E151" s="229" t="s">
        <v>1332</v>
      </c>
      <c r="F151" s="230" t="s">
        <v>1333</v>
      </c>
      <c r="G151" s="231" t="s">
        <v>189</v>
      </c>
      <c r="H151" s="232">
        <v>17.100000000000001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824</v>
      </c>
      <c r="AT151" s="240" t="s">
        <v>149</v>
      </c>
      <c r="AU151" s="240" t="s">
        <v>86</v>
      </c>
      <c r="AY151" s="18" t="s">
        <v>147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84</v>
      </c>
      <c r="BK151" s="241">
        <f>ROUND(I151*H151,2)</f>
        <v>0</v>
      </c>
      <c r="BL151" s="18" t="s">
        <v>824</v>
      </c>
      <c r="BM151" s="240" t="s">
        <v>1334</v>
      </c>
    </row>
    <row r="152" s="14" customFormat="1">
      <c r="A152" s="14"/>
      <c r="B152" s="253"/>
      <c r="C152" s="254"/>
      <c r="D152" s="244" t="s">
        <v>155</v>
      </c>
      <c r="E152" s="255" t="s">
        <v>1</v>
      </c>
      <c r="F152" s="256" t="s">
        <v>1335</v>
      </c>
      <c r="G152" s="254"/>
      <c r="H152" s="257">
        <v>17.100000000000001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155</v>
      </c>
      <c r="AU152" s="263" t="s">
        <v>86</v>
      </c>
      <c r="AV152" s="14" t="s">
        <v>86</v>
      </c>
      <c r="AW152" s="14" t="s">
        <v>34</v>
      </c>
      <c r="AX152" s="14" t="s">
        <v>77</v>
      </c>
      <c r="AY152" s="263" t="s">
        <v>147</v>
      </c>
    </row>
    <row r="153" s="15" customFormat="1">
      <c r="A153" s="15"/>
      <c r="B153" s="264"/>
      <c r="C153" s="265"/>
      <c r="D153" s="244" t="s">
        <v>155</v>
      </c>
      <c r="E153" s="266" t="s">
        <v>1</v>
      </c>
      <c r="F153" s="267" t="s">
        <v>158</v>
      </c>
      <c r="G153" s="265"/>
      <c r="H153" s="268">
        <v>17.100000000000001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155</v>
      </c>
      <c r="AU153" s="274" t="s">
        <v>86</v>
      </c>
      <c r="AV153" s="15" t="s">
        <v>153</v>
      </c>
      <c r="AW153" s="15" t="s">
        <v>34</v>
      </c>
      <c r="AX153" s="15" t="s">
        <v>84</v>
      </c>
      <c r="AY153" s="274" t="s">
        <v>147</v>
      </c>
    </row>
    <row r="154" s="2" customFormat="1" ht="24.15" customHeight="1">
      <c r="A154" s="39"/>
      <c r="B154" s="40"/>
      <c r="C154" s="228" t="s">
        <v>203</v>
      </c>
      <c r="D154" s="228" t="s">
        <v>149</v>
      </c>
      <c r="E154" s="229" t="s">
        <v>1336</v>
      </c>
      <c r="F154" s="230" t="s">
        <v>1337</v>
      </c>
      <c r="G154" s="231" t="s">
        <v>189</v>
      </c>
      <c r="H154" s="232">
        <v>0.29999999999999999</v>
      </c>
      <c r="I154" s="233"/>
      <c r="J154" s="234">
        <f>ROUND(I154*H154,2)</f>
        <v>0</v>
      </c>
      <c r="K154" s="235"/>
      <c r="L154" s="45"/>
      <c r="M154" s="304" t="s">
        <v>1</v>
      </c>
      <c r="N154" s="305" t="s">
        <v>42</v>
      </c>
      <c r="O154" s="306"/>
      <c r="P154" s="307">
        <f>O154*H154</f>
        <v>0</v>
      </c>
      <c r="Q154" s="307">
        <v>0</v>
      </c>
      <c r="R154" s="307">
        <f>Q154*H154</f>
        <v>0</v>
      </c>
      <c r="S154" s="307">
        <v>0</v>
      </c>
      <c r="T154" s="30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824</v>
      </c>
      <c r="AT154" s="240" t="s">
        <v>149</v>
      </c>
      <c r="AU154" s="240" t="s">
        <v>86</v>
      </c>
      <c r="AY154" s="18" t="s">
        <v>147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84</v>
      </c>
      <c r="BK154" s="241">
        <f>ROUND(I154*H154,2)</f>
        <v>0</v>
      </c>
      <c r="BL154" s="18" t="s">
        <v>824</v>
      </c>
      <c r="BM154" s="240" t="s">
        <v>1338</v>
      </c>
    </row>
    <row r="155" s="2" customFormat="1" ht="6.96" customHeight="1">
      <c r="A155" s="39"/>
      <c r="B155" s="67"/>
      <c r="C155" s="68"/>
      <c r="D155" s="68"/>
      <c r="E155" s="68"/>
      <c r="F155" s="68"/>
      <c r="G155" s="68"/>
      <c r="H155" s="68"/>
      <c r="I155" s="68"/>
      <c r="J155" s="68"/>
      <c r="K155" s="68"/>
      <c r="L155" s="45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sheetProtection sheet="1" autoFilter="0" formatColumns="0" formatRows="0" objects="1" scenarios="1" spinCount="100000" saltValue="akjHwE6ax9rqTp3goiAWkNFopL0wClosSKof9FG9G5ocIL6eQn9M4jAIOtSdP0KAGaMCAavfshu49dkq0itAbg==" hashValue="t2Zdnj2VKZDdct1xJLjcbpXT8lDSoO8WbDBtARo2OL9deWqHvctHt4rSh6z1TRNnRtOnNLnX9Puw9lmTw+sgaw==" algorithmName="SHA-512" password="CC35"/>
  <autoFilter ref="C123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86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Snížení energetické náročnosti budov krajské správy a údržby silnic Vysočina v Třešti - provozní budova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1339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20. 8. 2024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33</v>
      </c>
      <c r="F21" s="39"/>
      <c r="G21" s="39"/>
      <c r="H21" s="39"/>
      <c r="I21" s="151" t="s">
        <v>28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33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ROUND((SUM(BE121:BE147)),  2)</f>
        <v>0</v>
      </c>
      <c r="G33" s="39"/>
      <c r="H33" s="39"/>
      <c r="I33" s="165">
        <v>0.20999999999999999</v>
      </c>
      <c r="J33" s="164">
        <f>ROUND(((SUM(BE121:BE147))*I33),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ROUND((SUM(BF121:BF147)),  2)</f>
        <v>0</v>
      </c>
      <c r="G34" s="39"/>
      <c r="H34" s="39"/>
      <c r="I34" s="165">
        <v>0.12</v>
      </c>
      <c r="J34" s="164">
        <f>ROUND(((SUM(BF121:BF147))*I34),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ROUND((SUM(BG121:BG147)),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ROUND((SUM(BH121:BH147)),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ROUND((SUM(BI121:BI147)),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Snížení energetické náročnosti budov krajské správy a údržby silnic Vysočina v Třešti - provozní budova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20. 8. 2024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Krajská správa a údržba silnic Vysočiny p.o.</v>
      </c>
      <c r="G91" s="41"/>
      <c r="H91" s="41"/>
      <c r="I91" s="33" t="s">
        <v>32</v>
      </c>
      <c r="J91" s="37" t="str">
        <f>E21</f>
        <v>PANTA-Š, s.r.o., Slatinice 251, 783 42 Slatinice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PANTA-Š, s.r.o., Slatinice 251, 783 42 Slatinice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113</v>
      </c>
      <c r="D94" s="186"/>
      <c r="E94" s="186"/>
      <c r="F94" s="186"/>
      <c r="G94" s="186"/>
      <c r="H94" s="186"/>
      <c r="I94" s="186"/>
      <c r="J94" s="187" t="s">
        <v>114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9"/>
      <c r="C97" s="190"/>
      <c r="D97" s="191" t="s">
        <v>1339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1340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1341</v>
      </c>
      <c r="E99" s="197"/>
      <c r="F99" s="197"/>
      <c r="G99" s="197"/>
      <c r="H99" s="197"/>
      <c r="I99" s="197"/>
      <c r="J99" s="198">
        <f>J130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1342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1343</v>
      </c>
      <c r="E101" s="197"/>
      <c r="F101" s="197"/>
      <c r="G101" s="197"/>
      <c r="H101" s="197"/>
      <c r="I101" s="197"/>
      <c r="J101" s="198">
        <f>J144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Snížení energetické náročnosti budov krajské správy a údržby silnic Vysočina v Třešti - provozní budova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VRN - Vedlejší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20. 8. 2024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Krajská správa a údržba silnic Vysočiny p.o.</v>
      </c>
      <c r="G117" s="41"/>
      <c r="H117" s="41"/>
      <c r="I117" s="33" t="s">
        <v>32</v>
      </c>
      <c r="J117" s="37" t="str">
        <f>E21</f>
        <v>PANTA-Š, s.r.o., Slatinice 251, 783 42 Slatinice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>PANTA-Š, s.r.o., Slatinice 251, 783 42 Slatinice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133</v>
      </c>
      <c r="D120" s="203" t="s">
        <v>62</v>
      </c>
      <c r="E120" s="203" t="s">
        <v>58</v>
      </c>
      <c r="F120" s="203" t="s">
        <v>59</v>
      </c>
      <c r="G120" s="203" t="s">
        <v>134</v>
      </c>
      <c r="H120" s="203" t="s">
        <v>135</v>
      </c>
      <c r="I120" s="203" t="s">
        <v>136</v>
      </c>
      <c r="J120" s="204" t="s">
        <v>114</v>
      </c>
      <c r="K120" s="205" t="s">
        <v>137</v>
      </c>
      <c r="L120" s="206"/>
      <c r="M120" s="101" t="s">
        <v>1</v>
      </c>
      <c r="N120" s="102" t="s">
        <v>41</v>
      </c>
      <c r="O120" s="102" t="s">
        <v>138</v>
      </c>
      <c r="P120" s="102" t="s">
        <v>139</v>
      </c>
      <c r="Q120" s="102" t="s">
        <v>140</v>
      </c>
      <c r="R120" s="102" t="s">
        <v>141</v>
      </c>
      <c r="S120" s="102" t="s">
        <v>142</v>
      </c>
      <c r="T120" s="103" t="s">
        <v>143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144</v>
      </c>
      <c r="D121" s="41"/>
      <c r="E121" s="41"/>
      <c r="F121" s="41"/>
      <c r="G121" s="41"/>
      <c r="H121" s="41"/>
      <c r="I121" s="41"/>
      <c r="J121" s="207">
        <f>BK121</f>
        <v>0</v>
      </c>
      <c r="K121" s="41"/>
      <c r="L121" s="45"/>
      <c r="M121" s="104"/>
      <c r="N121" s="208"/>
      <c r="O121" s="105"/>
      <c r="P121" s="209">
        <f>P122</f>
        <v>0</v>
      </c>
      <c r="Q121" s="105"/>
      <c r="R121" s="209">
        <f>R122</f>
        <v>0</v>
      </c>
      <c r="S121" s="105"/>
      <c r="T121" s="210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116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76</v>
      </c>
      <c r="E122" s="215" t="s">
        <v>104</v>
      </c>
      <c r="F122" s="215" t="s">
        <v>105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P123+P130+P134+P144</f>
        <v>0</v>
      </c>
      <c r="Q122" s="220"/>
      <c r="R122" s="221">
        <f>R123+R130+R134+R144</f>
        <v>0</v>
      </c>
      <c r="S122" s="220"/>
      <c r="T122" s="222">
        <f>T123+T130+T134+T144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176</v>
      </c>
      <c r="AT122" s="224" t="s">
        <v>76</v>
      </c>
      <c r="AU122" s="224" t="s">
        <v>77</v>
      </c>
      <c r="AY122" s="223" t="s">
        <v>147</v>
      </c>
      <c r="BK122" s="225">
        <f>BK123+BK130+BK134+BK144</f>
        <v>0</v>
      </c>
    </row>
    <row r="123" s="12" customFormat="1" ht="22.8" customHeight="1">
      <c r="A123" s="12"/>
      <c r="B123" s="212"/>
      <c r="C123" s="213"/>
      <c r="D123" s="214" t="s">
        <v>76</v>
      </c>
      <c r="E123" s="226" t="s">
        <v>1344</v>
      </c>
      <c r="F123" s="226" t="s">
        <v>1345</v>
      </c>
      <c r="G123" s="213"/>
      <c r="H123" s="213"/>
      <c r="I123" s="216"/>
      <c r="J123" s="227">
        <f>BK123</f>
        <v>0</v>
      </c>
      <c r="K123" s="213"/>
      <c r="L123" s="218"/>
      <c r="M123" s="219"/>
      <c r="N123" s="220"/>
      <c r="O123" s="220"/>
      <c r="P123" s="221">
        <f>SUM(P124:P129)</f>
        <v>0</v>
      </c>
      <c r="Q123" s="220"/>
      <c r="R123" s="221">
        <f>SUM(R124:R129)</f>
        <v>0</v>
      </c>
      <c r="S123" s="220"/>
      <c r="T123" s="222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176</v>
      </c>
      <c r="AT123" s="224" t="s">
        <v>76</v>
      </c>
      <c r="AU123" s="224" t="s">
        <v>84</v>
      </c>
      <c r="AY123" s="223" t="s">
        <v>147</v>
      </c>
      <c r="BK123" s="225">
        <f>SUM(BK124:BK129)</f>
        <v>0</v>
      </c>
    </row>
    <row r="124" s="2" customFormat="1" ht="16.5" customHeight="1">
      <c r="A124" s="39"/>
      <c r="B124" s="40"/>
      <c r="C124" s="228" t="s">
        <v>84</v>
      </c>
      <c r="D124" s="228" t="s">
        <v>149</v>
      </c>
      <c r="E124" s="229" t="s">
        <v>1346</v>
      </c>
      <c r="F124" s="230" t="s">
        <v>1347</v>
      </c>
      <c r="G124" s="231" t="s">
        <v>1348</v>
      </c>
      <c r="H124" s="232">
        <v>1</v>
      </c>
      <c r="I124" s="233"/>
      <c r="J124" s="234">
        <f>ROUND(I124*H124,2)</f>
        <v>0</v>
      </c>
      <c r="K124" s="235"/>
      <c r="L124" s="45"/>
      <c r="M124" s="236" t="s">
        <v>1</v>
      </c>
      <c r="N124" s="237" t="s">
        <v>42</v>
      </c>
      <c r="O124" s="92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1349</v>
      </c>
      <c r="AT124" s="240" t="s">
        <v>149</v>
      </c>
      <c r="AU124" s="240" t="s">
        <v>86</v>
      </c>
      <c r="AY124" s="18" t="s">
        <v>147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84</v>
      </c>
      <c r="BK124" s="241">
        <f>ROUND(I124*H124,2)</f>
        <v>0</v>
      </c>
      <c r="BL124" s="18" t="s">
        <v>1349</v>
      </c>
      <c r="BM124" s="240" t="s">
        <v>1350</v>
      </c>
    </row>
    <row r="125" s="14" customFormat="1">
      <c r="A125" s="14"/>
      <c r="B125" s="253"/>
      <c r="C125" s="254"/>
      <c r="D125" s="244" t="s">
        <v>155</v>
      </c>
      <c r="E125" s="255" t="s">
        <v>1</v>
      </c>
      <c r="F125" s="256" t="s">
        <v>84</v>
      </c>
      <c r="G125" s="254"/>
      <c r="H125" s="257">
        <v>1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3" t="s">
        <v>155</v>
      </c>
      <c r="AU125" s="263" t="s">
        <v>86</v>
      </c>
      <c r="AV125" s="14" t="s">
        <v>86</v>
      </c>
      <c r="AW125" s="14" t="s">
        <v>34</v>
      </c>
      <c r="AX125" s="14" t="s">
        <v>77</v>
      </c>
      <c r="AY125" s="263" t="s">
        <v>147</v>
      </c>
    </row>
    <row r="126" s="15" customFormat="1">
      <c r="A126" s="15"/>
      <c r="B126" s="264"/>
      <c r="C126" s="265"/>
      <c r="D126" s="244" t="s">
        <v>155</v>
      </c>
      <c r="E126" s="266" t="s">
        <v>1</v>
      </c>
      <c r="F126" s="267" t="s">
        <v>158</v>
      </c>
      <c r="G126" s="265"/>
      <c r="H126" s="268">
        <v>1</v>
      </c>
      <c r="I126" s="269"/>
      <c r="J126" s="265"/>
      <c r="K126" s="265"/>
      <c r="L126" s="270"/>
      <c r="M126" s="271"/>
      <c r="N126" s="272"/>
      <c r="O126" s="272"/>
      <c r="P126" s="272"/>
      <c r="Q126" s="272"/>
      <c r="R126" s="272"/>
      <c r="S126" s="272"/>
      <c r="T126" s="27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4" t="s">
        <v>155</v>
      </c>
      <c r="AU126" s="274" t="s">
        <v>86</v>
      </c>
      <c r="AV126" s="15" t="s">
        <v>153</v>
      </c>
      <c r="AW126" s="15" t="s">
        <v>34</v>
      </c>
      <c r="AX126" s="15" t="s">
        <v>84</v>
      </c>
      <c r="AY126" s="274" t="s">
        <v>147</v>
      </c>
    </row>
    <row r="127" s="2" customFormat="1" ht="16.5" customHeight="1">
      <c r="A127" s="39"/>
      <c r="B127" s="40"/>
      <c r="C127" s="228" t="s">
        <v>86</v>
      </c>
      <c r="D127" s="228" t="s">
        <v>149</v>
      </c>
      <c r="E127" s="229" t="s">
        <v>1351</v>
      </c>
      <c r="F127" s="230" t="s">
        <v>1352</v>
      </c>
      <c r="G127" s="231" t="s">
        <v>1348</v>
      </c>
      <c r="H127" s="232">
        <v>1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1349</v>
      </c>
      <c r="AT127" s="240" t="s">
        <v>149</v>
      </c>
      <c r="AU127" s="240" t="s">
        <v>86</v>
      </c>
      <c r="AY127" s="18" t="s">
        <v>147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84</v>
      </c>
      <c r="BK127" s="241">
        <f>ROUND(I127*H127,2)</f>
        <v>0</v>
      </c>
      <c r="BL127" s="18" t="s">
        <v>1349</v>
      </c>
      <c r="BM127" s="240" t="s">
        <v>1353</v>
      </c>
    </row>
    <row r="128" s="14" customFormat="1">
      <c r="A128" s="14"/>
      <c r="B128" s="253"/>
      <c r="C128" s="254"/>
      <c r="D128" s="244" t="s">
        <v>155</v>
      </c>
      <c r="E128" s="255" t="s">
        <v>1</v>
      </c>
      <c r="F128" s="256" t="s">
        <v>84</v>
      </c>
      <c r="G128" s="254"/>
      <c r="H128" s="257">
        <v>1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3" t="s">
        <v>155</v>
      </c>
      <c r="AU128" s="263" t="s">
        <v>86</v>
      </c>
      <c r="AV128" s="14" t="s">
        <v>86</v>
      </c>
      <c r="AW128" s="14" t="s">
        <v>34</v>
      </c>
      <c r="AX128" s="14" t="s">
        <v>77</v>
      </c>
      <c r="AY128" s="263" t="s">
        <v>147</v>
      </c>
    </row>
    <row r="129" s="15" customFormat="1">
      <c r="A129" s="15"/>
      <c r="B129" s="264"/>
      <c r="C129" s="265"/>
      <c r="D129" s="244" t="s">
        <v>155</v>
      </c>
      <c r="E129" s="266" t="s">
        <v>1</v>
      </c>
      <c r="F129" s="267" t="s">
        <v>158</v>
      </c>
      <c r="G129" s="265"/>
      <c r="H129" s="268">
        <v>1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4" t="s">
        <v>155</v>
      </c>
      <c r="AU129" s="274" t="s">
        <v>86</v>
      </c>
      <c r="AV129" s="15" t="s">
        <v>153</v>
      </c>
      <c r="AW129" s="15" t="s">
        <v>34</v>
      </c>
      <c r="AX129" s="15" t="s">
        <v>84</v>
      </c>
      <c r="AY129" s="274" t="s">
        <v>147</v>
      </c>
    </row>
    <row r="130" s="12" customFormat="1" ht="22.8" customHeight="1">
      <c r="A130" s="12"/>
      <c r="B130" s="212"/>
      <c r="C130" s="213"/>
      <c r="D130" s="214" t="s">
        <v>76</v>
      </c>
      <c r="E130" s="226" t="s">
        <v>1354</v>
      </c>
      <c r="F130" s="226" t="s">
        <v>1355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SUM(P131:P133)</f>
        <v>0</v>
      </c>
      <c r="Q130" s="220"/>
      <c r="R130" s="221">
        <f>SUM(R131:R133)</f>
        <v>0</v>
      </c>
      <c r="S130" s="220"/>
      <c r="T130" s="222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176</v>
      </c>
      <c r="AT130" s="224" t="s">
        <v>76</v>
      </c>
      <c r="AU130" s="224" t="s">
        <v>84</v>
      </c>
      <c r="AY130" s="223" t="s">
        <v>147</v>
      </c>
      <c r="BK130" s="225">
        <f>SUM(BK131:BK133)</f>
        <v>0</v>
      </c>
    </row>
    <row r="131" s="2" customFormat="1" ht="16.5" customHeight="1">
      <c r="A131" s="39"/>
      <c r="B131" s="40"/>
      <c r="C131" s="228" t="s">
        <v>165</v>
      </c>
      <c r="D131" s="228" t="s">
        <v>149</v>
      </c>
      <c r="E131" s="229" t="s">
        <v>1356</v>
      </c>
      <c r="F131" s="230" t="s">
        <v>1355</v>
      </c>
      <c r="G131" s="231" t="s">
        <v>1348</v>
      </c>
      <c r="H131" s="232">
        <v>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42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1349</v>
      </c>
      <c r="AT131" s="240" t="s">
        <v>149</v>
      </c>
      <c r="AU131" s="240" t="s">
        <v>86</v>
      </c>
      <c r="AY131" s="18" t="s">
        <v>147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84</v>
      </c>
      <c r="BK131" s="241">
        <f>ROUND(I131*H131,2)</f>
        <v>0</v>
      </c>
      <c r="BL131" s="18" t="s">
        <v>1349</v>
      </c>
      <c r="BM131" s="240" t="s">
        <v>1357</v>
      </c>
    </row>
    <row r="132" s="14" customFormat="1">
      <c r="A132" s="14"/>
      <c r="B132" s="253"/>
      <c r="C132" s="254"/>
      <c r="D132" s="244" t="s">
        <v>155</v>
      </c>
      <c r="E132" s="255" t="s">
        <v>1</v>
      </c>
      <c r="F132" s="256" t="s">
        <v>84</v>
      </c>
      <c r="G132" s="254"/>
      <c r="H132" s="257">
        <v>1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3" t="s">
        <v>155</v>
      </c>
      <c r="AU132" s="263" t="s">
        <v>86</v>
      </c>
      <c r="AV132" s="14" t="s">
        <v>86</v>
      </c>
      <c r="AW132" s="14" t="s">
        <v>34</v>
      </c>
      <c r="AX132" s="14" t="s">
        <v>77</v>
      </c>
      <c r="AY132" s="263" t="s">
        <v>147</v>
      </c>
    </row>
    <row r="133" s="15" customFormat="1">
      <c r="A133" s="15"/>
      <c r="B133" s="264"/>
      <c r="C133" s="265"/>
      <c r="D133" s="244" t="s">
        <v>155</v>
      </c>
      <c r="E133" s="266" t="s">
        <v>1</v>
      </c>
      <c r="F133" s="267" t="s">
        <v>158</v>
      </c>
      <c r="G133" s="265"/>
      <c r="H133" s="268">
        <v>1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4" t="s">
        <v>155</v>
      </c>
      <c r="AU133" s="274" t="s">
        <v>86</v>
      </c>
      <c r="AV133" s="15" t="s">
        <v>153</v>
      </c>
      <c r="AW133" s="15" t="s">
        <v>34</v>
      </c>
      <c r="AX133" s="15" t="s">
        <v>84</v>
      </c>
      <c r="AY133" s="274" t="s">
        <v>147</v>
      </c>
    </row>
    <row r="134" s="12" customFormat="1" ht="22.8" customHeight="1">
      <c r="A134" s="12"/>
      <c r="B134" s="212"/>
      <c r="C134" s="213"/>
      <c r="D134" s="214" t="s">
        <v>76</v>
      </c>
      <c r="E134" s="226" t="s">
        <v>1358</v>
      </c>
      <c r="F134" s="226" t="s">
        <v>1359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SUM(P135:P143)</f>
        <v>0</v>
      </c>
      <c r="Q134" s="220"/>
      <c r="R134" s="221">
        <f>SUM(R135:R143)</f>
        <v>0</v>
      </c>
      <c r="S134" s="220"/>
      <c r="T134" s="222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176</v>
      </c>
      <c r="AT134" s="224" t="s">
        <v>76</v>
      </c>
      <c r="AU134" s="224" t="s">
        <v>84</v>
      </c>
      <c r="AY134" s="223" t="s">
        <v>147</v>
      </c>
      <c r="BK134" s="225">
        <f>SUM(BK135:BK143)</f>
        <v>0</v>
      </c>
    </row>
    <row r="135" s="2" customFormat="1" ht="16.5" customHeight="1">
      <c r="A135" s="39"/>
      <c r="B135" s="40"/>
      <c r="C135" s="228" t="s">
        <v>153</v>
      </c>
      <c r="D135" s="228" t="s">
        <v>149</v>
      </c>
      <c r="E135" s="229" t="s">
        <v>1360</v>
      </c>
      <c r="F135" s="230" t="s">
        <v>1361</v>
      </c>
      <c r="G135" s="231" t="s">
        <v>1348</v>
      </c>
      <c r="H135" s="232">
        <v>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42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1349</v>
      </c>
      <c r="AT135" s="240" t="s">
        <v>149</v>
      </c>
      <c r="AU135" s="240" t="s">
        <v>86</v>
      </c>
      <c r="AY135" s="18" t="s">
        <v>147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84</v>
      </c>
      <c r="BK135" s="241">
        <f>ROUND(I135*H135,2)</f>
        <v>0</v>
      </c>
      <c r="BL135" s="18" t="s">
        <v>1349</v>
      </c>
      <c r="BM135" s="240" t="s">
        <v>1362</v>
      </c>
    </row>
    <row r="136" s="14" customFormat="1">
      <c r="A136" s="14"/>
      <c r="B136" s="253"/>
      <c r="C136" s="254"/>
      <c r="D136" s="244" t="s">
        <v>155</v>
      </c>
      <c r="E136" s="255" t="s">
        <v>1</v>
      </c>
      <c r="F136" s="256" t="s">
        <v>84</v>
      </c>
      <c r="G136" s="254"/>
      <c r="H136" s="257">
        <v>1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155</v>
      </c>
      <c r="AU136" s="263" t="s">
        <v>86</v>
      </c>
      <c r="AV136" s="14" t="s">
        <v>86</v>
      </c>
      <c r="AW136" s="14" t="s">
        <v>34</v>
      </c>
      <c r="AX136" s="14" t="s">
        <v>77</v>
      </c>
      <c r="AY136" s="263" t="s">
        <v>147</v>
      </c>
    </row>
    <row r="137" s="15" customFormat="1">
      <c r="A137" s="15"/>
      <c r="B137" s="264"/>
      <c r="C137" s="265"/>
      <c r="D137" s="244" t="s">
        <v>155</v>
      </c>
      <c r="E137" s="266" t="s">
        <v>1</v>
      </c>
      <c r="F137" s="267" t="s">
        <v>158</v>
      </c>
      <c r="G137" s="265"/>
      <c r="H137" s="268">
        <v>1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4" t="s">
        <v>155</v>
      </c>
      <c r="AU137" s="274" t="s">
        <v>86</v>
      </c>
      <c r="AV137" s="15" t="s">
        <v>153</v>
      </c>
      <c r="AW137" s="15" t="s">
        <v>34</v>
      </c>
      <c r="AX137" s="15" t="s">
        <v>84</v>
      </c>
      <c r="AY137" s="274" t="s">
        <v>147</v>
      </c>
    </row>
    <row r="138" s="2" customFormat="1" ht="16.5" customHeight="1">
      <c r="A138" s="39"/>
      <c r="B138" s="40"/>
      <c r="C138" s="228" t="s">
        <v>176</v>
      </c>
      <c r="D138" s="228" t="s">
        <v>149</v>
      </c>
      <c r="E138" s="229" t="s">
        <v>1363</v>
      </c>
      <c r="F138" s="230" t="s">
        <v>1364</v>
      </c>
      <c r="G138" s="231" t="s">
        <v>1348</v>
      </c>
      <c r="H138" s="232">
        <v>1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42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1349</v>
      </c>
      <c r="AT138" s="240" t="s">
        <v>149</v>
      </c>
      <c r="AU138" s="240" t="s">
        <v>86</v>
      </c>
      <c r="AY138" s="18" t="s">
        <v>147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84</v>
      </c>
      <c r="BK138" s="241">
        <f>ROUND(I138*H138,2)</f>
        <v>0</v>
      </c>
      <c r="BL138" s="18" t="s">
        <v>1349</v>
      </c>
      <c r="BM138" s="240" t="s">
        <v>1365</v>
      </c>
    </row>
    <row r="139" s="14" customFormat="1">
      <c r="A139" s="14"/>
      <c r="B139" s="253"/>
      <c r="C139" s="254"/>
      <c r="D139" s="244" t="s">
        <v>155</v>
      </c>
      <c r="E139" s="255" t="s">
        <v>1</v>
      </c>
      <c r="F139" s="256" t="s">
        <v>84</v>
      </c>
      <c r="G139" s="254"/>
      <c r="H139" s="257">
        <v>1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155</v>
      </c>
      <c r="AU139" s="263" t="s">
        <v>86</v>
      </c>
      <c r="AV139" s="14" t="s">
        <v>86</v>
      </c>
      <c r="AW139" s="14" t="s">
        <v>34</v>
      </c>
      <c r="AX139" s="14" t="s">
        <v>77</v>
      </c>
      <c r="AY139" s="263" t="s">
        <v>147</v>
      </c>
    </row>
    <row r="140" s="15" customFormat="1">
      <c r="A140" s="15"/>
      <c r="B140" s="264"/>
      <c r="C140" s="265"/>
      <c r="D140" s="244" t="s">
        <v>155</v>
      </c>
      <c r="E140" s="266" t="s">
        <v>1</v>
      </c>
      <c r="F140" s="267" t="s">
        <v>158</v>
      </c>
      <c r="G140" s="265"/>
      <c r="H140" s="268">
        <v>1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155</v>
      </c>
      <c r="AU140" s="274" t="s">
        <v>86</v>
      </c>
      <c r="AV140" s="15" t="s">
        <v>153</v>
      </c>
      <c r="AW140" s="15" t="s">
        <v>34</v>
      </c>
      <c r="AX140" s="15" t="s">
        <v>84</v>
      </c>
      <c r="AY140" s="274" t="s">
        <v>147</v>
      </c>
    </row>
    <row r="141" s="2" customFormat="1" ht="16.5" customHeight="1">
      <c r="A141" s="39"/>
      <c r="B141" s="40"/>
      <c r="C141" s="228" t="s">
        <v>181</v>
      </c>
      <c r="D141" s="228" t="s">
        <v>149</v>
      </c>
      <c r="E141" s="229" t="s">
        <v>1366</v>
      </c>
      <c r="F141" s="230" t="s">
        <v>1367</v>
      </c>
      <c r="G141" s="231" t="s">
        <v>1348</v>
      </c>
      <c r="H141" s="232">
        <v>1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42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1349</v>
      </c>
      <c r="AT141" s="240" t="s">
        <v>149</v>
      </c>
      <c r="AU141" s="240" t="s">
        <v>86</v>
      </c>
      <c r="AY141" s="18" t="s">
        <v>147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84</v>
      </c>
      <c r="BK141" s="241">
        <f>ROUND(I141*H141,2)</f>
        <v>0</v>
      </c>
      <c r="BL141" s="18" t="s">
        <v>1349</v>
      </c>
      <c r="BM141" s="240" t="s">
        <v>1368</v>
      </c>
    </row>
    <row r="142" s="14" customFormat="1">
      <c r="A142" s="14"/>
      <c r="B142" s="253"/>
      <c r="C142" s="254"/>
      <c r="D142" s="244" t="s">
        <v>155</v>
      </c>
      <c r="E142" s="255" t="s">
        <v>1</v>
      </c>
      <c r="F142" s="256" t="s">
        <v>84</v>
      </c>
      <c r="G142" s="254"/>
      <c r="H142" s="257">
        <v>1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155</v>
      </c>
      <c r="AU142" s="263" t="s">
        <v>86</v>
      </c>
      <c r="AV142" s="14" t="s">
        <v>86</v>
      </c>
      <c r="AW142" s="14" t="s">
        <v>34</v>
      </c>
      <c r="AX142" s="14" t="s">
        <v>77</v>
      </c>
      <c r="AY142" s="263" t="s">
        <v>147</v>
      </c>
    </row>
    <row r="143" s="15" customFormat="1">
      <c r="A143" s="15"/>
      <c r="B143" s="264"/>
      <c r="C143" s="265"/>
      <c r="D143" s="244" t="s">
        <v>155</v>
      </c>
      <c r="E143" s="266" t="s">
        <v>1</v>
      </c>
      <c r="F143" s="267" t="s">
        <v>158</v>
      </c>
      <c r="G143" s="265"/>
      <c r="H143" s="268">
        <v>1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155</v>
      </c>
      <c r="AU143" s="274" t="s">
        <v>86</v>
      </c>
      <c r="AV143" s="15" t="s">
        <v>153</v>
      </c>
      <c r="AW143" s="15" t="s">
        <v>34</v>
      </c>
      <c r="AX143" s="15" t="s">
        <v>84</v>
      </c>
      <c r="AY143" s="274" t="s">
        <v>147</v>
      </c>
    </row>
    <row r="144" s="12" customFormat="1" ht="22.8" customHeight="1">
      <c r="A144" s="12"/>
      <c r="B144" s="212"/>
      <c r="C144" s="213"/>
      <c r="D144" s="214" t="s">
        <v>76</v>
      </c>
      <c r="E144" s="226" t="s">
        <v>1369</v>
      </c>
      <c r="F144" s="226" t="s">
        <v>1370</v>
      </c>
      <c r="G144" s="213"/>
      <c r="H144" s="213"/>
      <c r="I144" s="216"/>
      <c r="J144" s="227">
        <f>BK144</f>
        <v>0</v>
      </c>
      <c r="K144" s="213"/>
      <c r="L144" s="218"/>
      <c r="M144" s="219"/>
      <c r="N144" s="220"/>
      <c r="O144" s="220"/>
      <c r="P144" s="221">
        <f>SUM(P145:P147)</f>
        <v>0</v>
      </c>
      <c r="Q144" s="220"/>
      <c r="R144" s="221">
        <f>SUM(R145:R147)</f>
        <v>0</v>
      </c>
      <c r="S144" s="220"/>
      <c r="T144" s="222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176</v>
      </c>
      <c r="AT144" s="224" t="s">
        <v>76</v>
      </c>
      <c r="AU144" s="224" t="s">
        <v>84</v>
      </c>
      <c r="AY144" s="223" t="s">
        <v>147</v>
      </c>
      <c r="BK144" s="225">
        <f>SUM(BK145:BK147)</f>
        <v>0</v>
      </c>
    </row>
    <row r="145" s="2" customFormat="1" ht="16.5" customHeight="1">
      <c r="A145" s="39"/>
      <c r="B145" s="40"/>
      <c r="C145" s="228" t="s">
        <v>186</v>
      </c>
      <c r="D145" s="228" t="s">
        <v>149</v>
      </c>
      <c r="E145" s="229" t="s">
        <v>1371</v>
      </c>
      <c r="F145" s="230" t="s">
        <v>1372</v>
      </c>
      <c r="G145" s="231" t="s">
        <v>1348</v>
      </c>
      <c r="H145" s="232">
        <v>1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1349</v>
      </c>
      <c r="AT145" s="240" t="s">
        <v>149</v>
      </c>
      <c r="AU145" s="240" t="s">
        <v>86</v>
      </c>
      <c r="AY145" s="18" t="s">
        <v>147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84</v>
      </c>
      <c r="BK145" s="241">
        <f>ROUND(I145*H145,2)</f>
        <v>0</v>
      </c>
      <c r="BL145" s="18" t="s">
        <v>1349</v>
      </c>
      <c r="BM145" s="240" t="s">
        <v>1373</v>
      </c>
    </row>
    <row r="146" s="14" customFormat="1">
      <c r="A146" s="14"/>
      <c r="B146" s="253"/>
      <c r="C146" s="254"/>
      <c r="D146" s="244" t="s">
        <v>155</v>
      </c>
      <c r="E146" s="255" t="s">
        <v>1</v>
      </c>
      <c r="F146" s="256" t="s">
        <v>84</v>
      </c>
      <c r="G146" s="254"/>
      <c r="H146" s="257">
        <v>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155</v>
      </c>
      <c r="AU146" s="263" t="s">
        <v>86</v>
      </c>
      <c r="AV146" s="14" t="s">
        <v>86</v>
      </c>
      <c r="AW146" s="14" t="s">
        <v>34</v>
      </c>
      <c r="AX146" s="14" t="s">
        <v>77</v>
      </c>
      <c r="AY146" s="263" t="s">
        <v>147</v>
      </c>
    </row>
    <row r="147" s="15" customFormat="1">
      <c r="A147" s="15"/>
      <c r="B147" s="264"/>
      <c r="C147" s="265"/>
      <c r="D147" s="244" t="s">
        <v>155</v>
      </c>
      <c r="E147" s="266" t="s">
        <v>1</v>
      </c>
      <c r="F147" s="267" t="s">
        <v>158</v>
      </c>
      <c r="G147" s="265"/>
      <c r="H147" s="268">
        <v>1</v>
      </c>
      <c r="I147" s="269"/>
      <c r="J147" s="265"/>
      <c r="K147" s="265"/>
      <c r="L147" s="270"/>
      <c r="M147" s="275"/>
      <c r="N147" s="276"/>
      <c r="O147" s="276"/>
      <c r="P147" s="276"/>
      <c r="Q147" s="276"/>
      <c r="R147" s="276"/>
      <c r="S147" s="276"/>
      <c r="T147" s="27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155</v>
      </c>
      <c r="AU147" s="274" t="s">
        <v>86</v>
      </c>
      <c r="AV147" s="15" t="s">
        <v>153</v>
      </c>
      <c r="AW147" s="15" t="s">
        <v>34</v>
      </c>
      <c r="AX147" s="15" t="s">
        <v>84</v>
      </c>
      <c r="AY147" s="274" t="s">
        <v>147</v>
      </c>
    </row>
    <row r="148" s="2" customFormat="1" ht="6.96" customHeight="1">
      <c r="A148" s="39"/>
      <c r="B148" s="67"/>
      <c r="C148" s="68"/>
      <c r="D148" s="68"/>
      <c r="E148" s="68"/>
      <c r="F148" s="68"/>
      <c r="G148" s="68"/>
      <c r="H148" s="68"/>
      <c r="I148" s="68"/>
      <c r="J148" s="68"/>
      <c r="K148" s="68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pJPp07KFdOFoSg+AFeSHSRrX21lrHqlR47JCPrqRq9KSc2lx5v45YFn34wt8i3CYnmtREc94XqsoMNu6pxll1A==" hashValue="XraHAKtkFyn9H3urC3H0AswA9nqGzeUSkxvENeBwxv0/5M4dJLOiSCVtWuIkmIgUXG521s6OHsuVKYx46Cv/HA==" algorithmName="SHA-512" password="CC35"/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 Jakub, Ing.</dc:creator>
  <cp:lastModifiedBy>NOVÁK Jakub, Ing.</cp:lastModifiedBy>
  <dcterms:created xsi:type="dcterms:W3CDTF">2025-05-14T11:16:34Z</dcterms:created>
  <dcterms:modified xsi:type="dcterms:W3CDTF">2025-05-14T11:16:41Z</dcterms:modified>
</cp:coreProperties>
</file>